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ARCHIVOS 2020\Seguimiento Planes de Mejoramiento\Planes Internos\Consolidado\Corte Noviembre 2020\"/>
    </mc:Choice>
  </mc:AlternateContent>
  <bookViews>
    <workbookView xWindow="0" yWindow="0" windowWidth="20490" windowHeight="6765" tabRatio="734" activeTab="1"/>
  </bookViews>
  <sheets>
    <sheet name="CONSOLIDADO PLANESM" sheetId="3" r:id="rId1"/>
    <sheet name="RESUMEN" sheetId="27" r:id="rId2"/>
    <sheet name="S.GENERAL" sheetId="17" r:id="rId3"/>
    <sheet name="U. BS Y SS" sheetId="18" r:id="rId4"/>
    <sheet name="U.THUMANO" sheetId="19" r:id="rId5"/>
    <sheet name="SISTEMAS" sheetId="20" r:id="rId6"/>
    <sheet name="U.FINANYCONT" sheetId="21" r:id="rId7"/>
    <sheet name="U.APUESTAS" sheetId="22" r:id="rId8"/>
    <sheet name="PLANEACIÓN" sheetId="23" r:id="rId9"/>
    <sheet name="A.CLIENTEYCOMU." sheetId="24" r:id="rId10"/>
    <sheet name="SIPLAFT" sheetId="25" r:id="rId11"/>
    <sheet name="U.LOTERIAS" sheetId="26" r:id="rId12"/>
    <sheet name="CONSOLIDADOPMA.CALIDAD" sheetId="16" r:id="rId13"/>
    <sheet name="RESUMEN. CALIDAD" sheetId="28" r:id="rId14"/>
  </sheets>
  <externalReferences>
    <externalReference r:id="rId15"/>
    <externalReference r:id="rId16"/>
  </externalReferences>
  <definedNames>
    <definedName name="_xlnm._FilterDatabase" localSheetId="9" hidden="1">A.CLIENTEYCOMU.!$A$3:$CX$189</definedName>
    <definedName name="_xlnm._FilterDatabase" localSheetId="0" hidden="1">'CONSOLIDADO PLANESM'!$A$3:$CY$313</definedName>
    <definedName name="_xlnm._FilterDatabase" localSheetId="12" hidden="1">CONSOLIDADOPMA.CALIDAD!$A$3:$CX$12</definedName>
    <definedName name="_xlnm._FilterDatabase" localSheetId="8" hidden="1">PLANEACIÓN!$A$3:$CX$191</definedName>
    <definedName name="_xlnm._FilterDatabase" localSheetId="2" hidden="1">S.GENERAL!$A$3:$CY$191</definedName>
    <definedName name="_xlnm._FilterDatabase" localSheetId="10" hidden="1">SIPLAFT!$A$3:$CX$191</definedName>
    <definedName name="_xlnm._FilterDatabase" localSheetId="5" hidden="1">SISTEMAS!$A$3:$CY$191</definedName>
    <definedName name="_xlnm._FilterDatabase" localSheetId="3" hidden="1">'U. BS Y SS'!$A$3:$CY$191</definedName>
    <definedName name="_xlnm._FilterDatabase" localSheetId="7" hidden="1">U.APUESTAS!$A$3:$CX$191</definedName>
    <definedName name="_xlnm._FilterDatabase" localSheetId="6" hidden="1">U.FINANYCONT!$A$3:$CY$191</definedName>
    <definedName name="_xlnm._FilterDatabase" localSheetId="11" hidden="1">U.LOTERIAS!$A$3:$CY$191</definedName>
    <definedName name="_xlnm._FilterDatabase" localSheetId="4" hidden="1">U.THUMANO!$A$3:$CY$191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5" i="17" l="1"/>
  <c r="BH70" i="3" l="1"/>
  <c r="BE70" i="3"/>
  <c r="BD70" i="3"/>
  <c r="BC70" i="3"/>
  <c r="AV70" i="3"/>
  <c r="AU70" i="3"/>
  <c r="AY70" i="3" s="1"/>
  <c r="BJ70" i="3" s="1"/>
  <c r="AT70" i="3"/>
  <c r="BH69" i="3"/>
  <c r="BE69" i="3"/>
  <c r="BC69" i="3"/>
  <c r="BD69" i="3" s="1"/>
  <c r="AV69" i="3"/>
  <c r="AT69" i="3"/>
  <c r="AU69" i="3" s="1"/>
  <c r="AY69" i="3" s="1"/>
  <c r="BJ69" i="3" s="1"/>
  <c r="BH68" i="3"/>
  <c r="BE68" i="3"/>
  <c r="BC68" i="3"/>
  <c r="BD68" i="3" s="1"/>
  <c r="AV68" i="3"/>
  <c r="AT68" i="3"/>
  <c r="AU68" i="3" s="1"/>
  <c r="AY68" i="3" s="1"/>
  <c r="BJ68" i="3" s="1"/>
  <c r="BH67" i="3"/>
  <c r="BE67" i="3"/>
  <c r="BC67" i="3"/>
  <c r="BD67" i="3" s="1"/>
  <c r="AV67" i="3"/>
  <c r="AT67" i="3"/>
  <c r="AU67" i="3" s="1"/>
  <c r="AY67" i="3" s="1"/>
  <c r="BJ67" i="3" s="1"/>
  <c r="BH64" i="3"/>
  <c r="BE64" i="3"/>
  <c r="BD64" i="3"/>
  <c r="BC64" i="3"/>
  <c r="AT64" i="3"/>
  <c r="AU64" i="3" s="1"/>
  <c r="BH63" i="3"/>
  <c r="BE63" i="3"/>
  <c r="BD63" i="3"/>
  <c r="BC63" i="3"/>
  <c r="AU63" i="3"/>
  <c r="AY63" i="3" s="1"/>
  <c r="BJ63" i="3" s="1"/>
  <c r="AT63" i="3"/>
  <c r="BH62" i="3"/>
  <c r="BE62" i="3"/>
  <c r="BD62" i="3"/>
  <c r="BC62" i="3"/>
  <c r="AV62" i="3"/>
  <c r="AU62" i="3"/>
  <c r="AY62" i="3" s="1"/>
  <c r="BJ62" i="3" s="1"/>
  <c r="AT62" i="3"/>
  <c r="BH61" i="3"/>
  <c r="BE61" i="3"/>
  <c r="BD61" i="3"/>
  <c r="BC61" i="3"/>
  <c r="AY61" i="3"/>
  <c r="BJ61" i="3" s="1"/>
  <c r="AV61" i="3"/>
  <c r="AU61" i="3"/>
  <c r="AT61" i="3"/>
  <c r="BH60" i="3"/>
  <c r="BE60" i="3"/>
  <c r="BC60" i="3"/>
  <c r="BD60" i="3" s="1"/>
  <c r="AT60" i="3"/>
  <c r="AU60" i="3" s="1"/>
  <c r="BH59" i="3"/>
  <c r="BE59" i="3"/>
  <c r="BC59" i="3"/>
  <c r="BD59" i="3" s="1"/>
  <c r="AV59" i="3"/>
  <c r="AT35" i="18"/>
  <c r="AU35" i="18"/>
  <c r="AY35" i="18" s="1"/>
  <c r="BJ35" i="18" s="1"/>
  <c r="AV35" i="18"/>
  <c r="BC35" i="18"/>
  <c r="BD35" i="18"/>
  <c r="BE35" i="18"/>
  <c r="BH35" i="18"/>
  <c r="AT36" i="18"/>
  <c r="AU36" i="18"/>
  <c r="AY36" i="18" s="1"/>
  <c r="BJ36" i="18" s="1"/>
  <c r="AV36" i="18"/>
  <c r="BC36" i="18"/>
  <c r="BD36" i="18"/>
  <c r="BE36" i="18"/>
  <c r="BH36" i="18"/>
  <c r="AT37" i="18"/>
  <c r="AU37" i="18"/>
  <c r="AY37" i="18" s="1"/>
  <c r="BJ37" i="18" s="1"/>
  <c r="AV37" i="18"/>
  <c r="BC37" i="18"/>
  <c r="BD37" i="18" s="1"/>
  <c r="BE37" i="18"/>
  <c r="BH37" i="18"/>
  <c r="BH34" i="18"/>
  <c r="BE34" i="18"/>
  <c r="BC34" i="18"/>
  <c r="BD34" i="18" s="1"/>
  <c r="AV34" i="18"/>
  <c r="AT34" i="18"/>
  <c r="AU34" i="18" s="1"/>
  <c r="AY34" i="18" s="1"/>
  <c r="BJ34" i="18" s="1"/>
  <c r="AY60" i="3" l="1"/>
  <c r="BJ60" i="3" s="1"/>
  <c r="AV60" i="3"/>
  <c r="AY64" i="3"/>
  <c r="BJ64" i="3" s="1"/>
  <c r="AV64" i="3"/>
  <c r="AV63" i="3"/>
  <c r="K39" i="27"/>
  <c r="J39" i="27"/>
  <c r="N39" i="27" s="1"/>
  <c r="H39" i="27"/>
  <c r="BH78" i="3"/>
  <c r="BE78" i="3"/>
  <c r="BC78" i="3"/>
  <c r="BD78" i="3"/>
  <c r="AV78" i="3"/>
  <c r="AT78" i="3"/>
  <c r="AU78" i="3"/>
  <c r="AY78" i="3"/>
  <c r="BJ78" i="3"/>
  <c r="BH75" i="3"/>
  <c r="BE75" i="3"/>
  <c r="BC75" i="3"/>
  <c r="BD75" i="3"/>
  <c r="AV75" i="3"/>
  <c r="AT75" i="3"/>
  <c r="AU75" i="3"/>
  <c r="AY75" i="3"/>
  <c r="BJ75" i="3"/>
  <c r="BH73" i="3"/>
  <c r="BE73" i="3"/>
  <c r="BC73" i="3"/>
  <c r="BD73" i="3"/>
  <c r="AV73" i="3"/>
  <c r="AT73" i="3"/>
  <c r="AU73" i="3"/>
  <c r="AY73" i="3"/>
  <c r="BJ73" i="3"/>
  <c r="BH72" i="3"/>
  <c r="BE72" i="3"/>
  <c r="BD72" i="3"/>
  <c r="BC72" i="3"/>
  <c r="AV72" i="3"/>
  <c r="AU72" i="3"/>
  <c r="AY72" i="3"/>
  <c r="BJ72" i="3"/>
  <c r="AT72" i="3"/>
  <c r="AY6" i="19"/>
  <c r="BJ12" i="19"/>
  <c r="BJ9" i="19"/>
  <c r="BJ6" i="19"/>
  <c r="AT50" i="21"/>
  <c r="AU50" i="21"/>
  <c r="AY50" i="21"/>
  <c r="BJ50" i="21"/>
  <c r="AV50" i="21"/>
  <c r="BC50" i="21"/>
  <c r="BD50" i="21"/>
  <c r="BE50" i="21"/>
  <c r="BH50" i="21"/>
  <c r="AT51" i="21"/>
  <c r="AU51" i="21"/>
  <c r="AV51" i="21"/>
  <c r="AY51" i="21"/>
  <c r="BJ51" i="21"/>
  <c r="BC51" i="21"/>
  <c r="BD51" i="21"/>
  <c r="BE51" i="21"/>
  <c r="BH51" i="21"/>
  <c r="AT52" i="21"/>
  <c r="AU52" i="21"/>
  <c r="AY52" i="21"/>
  <c r="BJ52" i="21"/>
  <c r="AV52" i="21"/>
  <c r="BC52" i="21"/>
  <c r="BD52" i="21"/>
  <c r="BE52" i="21"/>
  <c r="BH52" i="21"/>
  <c r="AT53" i="21"/>
  <c r="AU53" i="21"/>
  <c r="AY53" i="21"/>
  <c r="BJ53" i="21"/>
  <c r="AV53" i="21"/>
  <c r="BC53" i="21"/>
  <c r="BD53" i="21"/>
  <c r="BE53" i="21"/>
  <c r="BH53" i="21"/>
  <c r="AT54" i="21"/>
  <c r="AU54" i="21"/>
  <c r="AY54" i="21"/>
  <c r="BJ54" i="21"/>
  <c r="AV54" i="21"/>
  <c r="BC54" i="21"/>
  <c r="BD54" i="21"/>
  <c r="BE54" i="21"/>
  <c r="BH54" i="21"/>
  <c r="AT55" i="21"/>
  <c r="AU55" i="21"/>
  <c r="AV55" i="21"/>
  <c r="AY55" i="21"/>
  <c r="BJ55" i="21"/>
  <c r="BC55" i="21"/>
  <c r="BD55" i="21"/>
  <c r="BE55" i="21"/>
  <c r="BH55" i="21"/>
  <c r="AT56" i="21"/>
  <c r="AU56" i="21"/>
  <c r="AY56" i="21"/>
  <c r="BJ56" i="21"/>
  <c r="AV56" i="21"/>
  <c r="BC56" i="21"/>
  <c r="BD56" i="21"/>
  <c r="BE56" i="21"/>
  <c r="BH56" i="21"/>
  <c r="AT57" i="21"/>
  <c r="AU57" i="21"/>
  <c r="AY57" i="21"/>
  <c r="BJ57" i="21"/>
  <c r="AV57" i="21"/>
  <c r="BC57" i="21"/>
  <c r="BD57" i="21"/>
  <c r="BE57" i="21"/>
  <c r="BH57" i="21"/>
  <c r="AT58" i="21"/>
  <c r="AU58" i="21"/>
  <c r="AY58" i="21"/>
  <c r="BJ58" i="21"/>
  <c r="AV58" i="21"/>
  <c r="BC58" i="21"/>
  <c r="BD58" i="21"/>
  <c r="BE58" i="21"/>
  <c r="BH58" i="21"/>
  <c r="AT59" i="21"/>
  <c r="AU59" i="21"/>
  <c r="AV59" i="21"/>
  <c r="AY59" i="21"/>
  <c r="BJ59" i="21"/>
  <c r="BC59" i="21"/>
  <c r="BD59" i="21"/>
  <c r="BE59" i="21"/>
  <c r="BH59" i="21"/>
  <c r="AT60" i="21"/>
  <c r="AU60" i="21"/>
  <c r="AY60" i="21"/>
  <c r="BJ60" i="21"/>
  <c r="AV60" i="21"/>
  <c r="BC60" i="21"/>
  <c r="BD60" i="21"/>
  <c r="BE60" i="21"/>
  <c r="BH60" i="21"/>
  <c r="AT216" i="3"/>
  <c r="AU216" i="3"/>
  <c r="AY216" i="3"/>
  <c r="BJ216" i="3"/>
  <c r="AV216" i="3"/>
  <c r="AT217" i="3"/>
  <c r="AU217" i="3"/>
  <c r="AY217" i="3"/>
  <c r="BJ217" i="3"/>
  <c r="AV217" i="3"/>
  <c r="AT218" i="3"/>
  <c r="AU218" i="3"/>
  <c r="AV218" i="3"/>
  <c r="AT219" i="3"/>
  <c r="AU219" i="3"/>
  <c r="AY219" i="3"/>
  <c r="BJ219" i="3"/>
  <c r="AV219" i="3"/>
  <c r="AT220" i="3"/>
  <c r="AU220" i="3"/>
  <c r="AY220" i="3"/>
  <c r="BJ220" i="3"/>
  <c r="AV220" i="3"/>
  <c r="AT221" i="3"/>
  <c r="AU221" i="3"/>
  <c r="AY221" i="3"/>
  <c r="BJ221" i="3"/>
  <c r="AV221" i="3"/>
  <c r="AT222" i="3"/>
  <c r="AU222" i="3"/>
  <c r="AV222" i="3"/>
  <c r="AT223" i="3"/>
  <c r="AU223" i="3"/>
  <c r="AY223" i="3"/>
  <c r="BJ223" i="3"/>
  <c r="AV223" i="3"/>
  <c r="AT224" i="3"/>
  <c r="AU224" i="3"/>
  <c r="AY224" i="3"/>
  <c r="BJ224" i="3"/>
  <c r="AV224" i="3"/>
  <c r="AT225" i="3"/>
  <c r="AU225" i="3"/>
  <c r="AY225" i="3"/>
  <c r="BJ225" i="3"/>
  <c r="AV225" i="3"/>
  <c r="AT226" i="3"/>
  <c r="AU226" i="3"/>
  <c r="AV226" i="3"/>
  <c r="AY218" i="3"/>
  <c r="AY222" i="3"/>
  <c r="AY226" i="3"/>
  <c r="AY215" i="3"/>
  <c r="BJ218" i="3"/>
  <c r="BJ222" i="3"/>
  <c r="BJ226" i="3"/>
  <c r="BJ215" i="3"/>
  <c r="BJ240" i="3"/>
  <c r="BJ253" i="3"/>
  <c r="BJ254" i="3"/>
  <c r="BJ252" i="3"/>
  <c r="AK254" i="3"/>
  <c r="AL254" i="3"/>
  <c r="AK253" i="3"/>
  <c r="AL253" i="3"/>
  <c r="AK252" i="3"/>
  <c r="AL252" i="3"/>
  <c r="AK260" i="3"/>
  <c r="AL260" i="3"/>
  <c r="AK259" i="3"/>
  <c r="AL259" i="3"/>
  <c r="AK258" i="3"/>
  <c r="AL258" i="3"/>
  <c r="AK257" i="3"/>
  <c r="AL257" i="3"/>
  <c r="AK256" i="3"/>
  <c r="AL256" i="3"/>
  <c r="AK255" i="3"/>
  <c r="AL255" i="3"/>
  <c r="AP254" i="3"/>
  <c r="AM254" i="3"/>
  <c r="AP252" i="3"/>
  <c r="AM252" i="3"/>
  <c r="AP253" i="3"/>
  <c r="AM253" i="3"/>
  <c r="AP257" i="3"/>
  <c r="AM257" i="3"/>
  <c r="AP258" i="3"/>
  <c r="AM258" i="3"/>
  <c r="AP255" i="3"/>
  <c r="AM255" i="3"/>
  <c r="AP259" i="3"/>
  <c r="AM259" i="3"/>
  <c r="AP256" i="3"/>
  <c r="AM256" i="3"/>
  <c r="AP260" i="3"/>
  <c r="AM260" i="3"/>
  <c r="BH20" i="3"/>
  <c r="AT20" i="3"/>
  <c r="AU20" i="3"/>
  <c r="BH19" i="3"/>
  <c r="BJ19" i="3"/>
  <c r="BH18" i="3"/>
  <c r="AT18" i="3"/>
  <c r="AU18" i="3"/>
  <c r="BH17" i="3"/>
  <c r="AT17" i="3"/>
  <c r="AU17" i="3"/>
  <c r="BH16" i="3"/>
  <c r="AT16" i="3"/>
  <c r="AU16" i="3"/>
  <c r="BH15" i="3"/>
  <c r="AT15" i="3"/>
  <c r="AU15" i="3"/>
  <c r="BH14" i="3"/>
  <c r="AT14" i="3"/>
  <c r="AU14" i="3"/>
  <c r="BH13" i="3"/>
  <c r="AT13" i="3"/>
  <c r="AU13" i="3"/>
  <c r="BH12" i="3"/>
  <c r="AT12" i="3"/>
  <c r="AU12" i="3"/>
  <c r="BJ11" i="3"/>
  <c r="BH11" i="3"/>
  <c r="BH10" i="3"/>
  <c r="AT10" i="3"/>
  <c r="AU10" i="3"/>
  <c r="BJ9" i="3"/>
  <c r="BH9" i="3"/>
  <c r="BJ8" i="3"/>
  <c r="BH8" i="3"/>
  <c r="BH7" i="3"/>
  <c r="AV7" i="3"/>
  <c r="AT7" i="3"/>
  <c r="AU7" i="3"/>
  <c r="AY7" i="3"/>
  <c r="BJ7" i="3"/>
  <c r="BH6" i="3"/>
  <c r="BE6" i="3"/>
  <c r="BD6" i="3"/>
  <c r="BC6" i="3"/>
  <c r="AU6" i="3"/>
  <c r="AY6" i="3"/>
  <c r="BJ6" i="3"/>
  <c r="AT6" i="3"/>
  <c r="BH5" i="3"/>
  <c r="BE5" i="3"/>
  <c r="BC5" i="3"/>
  <c r="BD5" i="3"/>
  <c r="AT5" i="3"/>
  <c r="AU5" i="3"/>
  <c r="BH20" i="17"/>
  <c r="AT20" i="17"/>
  <c r="AU20" i="17"/>
  <c r="BH18" i="17"/>
  <c r="AT18" i="17"/>
  <c r="AU18" i="17"/>
  <c r="BH17" i="17"/>
  <c r="AT17" i="17"/>
  <c r="AU17" i="17"/>
  <c r="BH16" i="17"/>
  <c r="AT16" i="17"/>
  <c r="AU16" i="17"/>
  <c r="BH15" i="17"/>
  <c r="AT15" i="17"/>
  <c r="AU15" i="17"/>
  <c r="BH14" i="17"/>
  <c r="AT14" i="17"/>
  <c r="AU14" i="17"/>
  <c r="BH13" i="17"/>
  <c r="AT13" i="17"/>
  <c r="AU13" i="17"/>
  <c r="BH12" i="17"/>
  <c r="AT12" i="17"/>
  <c r="AU12" i="17"/>
  <c r="BH10" i="17"/>
  <c r="AU10" i="17"/>
  <c r="AY10" i="17"/>
  <c r="BJ10" i="17"/>
  <c r="AT10" i="17"/>
  <c r="BH7" i="17"/>
  <c r="AV7" i="17"/>
  <c r="AT7" i="17"/>
  <c r="AU7" i="17"/>
  <c r="AY7" i="17"/>
  <c r="BJ7" i="17"/>
  <c r="BH6" i="17"/>
  <c r="BE6" i="17"/>
  <c r="BC6" i="17"/>
  <c r="BD6" i="17"/>
  <c r="AT6" i="17"/>
  <c r="AU6" i="17"/>
  <c r="BH5" i="17"/>
  <c r="BE5" i="17"/>
  <c r="BC5" i="17"/>
  <c r="BD5" i="17"/>
  <c r="AT5" i="17"/>
  <c r="AU5" i="17"/>
  <c r="BH8" i="17"/>
  <c r="BJ8" i="17"/>
  <c r="BH9" i="17"/>
  <c r="BJ9" i="17"/>
  <c r="BH11" i="17"/>
  <c r="BJ11" i="17"/>
  <c r="AY17" i="3"/>
  <c r="BJ17" i="3"/>
  <c r="AV17" i="3"/>
  <c r="AY15" i="3"/>
  <c r="BJ15" i="3"/>
  <c r="AV15" i="3"/>
  <c r="AY5" i="3"/>
  <c r="BJ5" i="3"/>
  <c r="AV5" i="3"/>
  <c r="AY20" i="3"/>
  <c r="BJ20" i="3"/>
  <c r="AV20" i="3"/>
  <c r="AY13" i="3"/>
  <c r="BJ13" i="3"/>
  <c r="AV13" i="3"/>
  <c r="AY10" i="3"/>
  <c r="BJ10" i="3"/>
  <c r="AV10" i="3"/>
  <c r="AY12" i="3"/>
  <c r="BJ12" i="3"/>
  <c r="AV12" i="3"/>
  <c r="AV14" i="3"/>
  <c r="AY14" i="3"/>
  <c r="BJ14" i="3"/>
  <c r="AY16" i="3"/>
  <c r="BJ16" i="3"/>
  <c r="AV16" i="3"/>
  <c r="AY18" i="3"/>
  <c r="BJ18" i="3"/>
  <c r="AV18" i="3"/>
  <c r="AV6" i="3"/>
  <c r="AY20" i="17"/>
  <c r="BJ20" i="17"/>
  <c r="AV20" i="17"/>
  <c r="AY13" i="17"/>
  <c r="BJ13" i="17"/>
  <c r="AV13" i="17"/>
  <c r="AY15" i="17"/>
  <c r="BJ15" i="17"/>
  <c r="AV15" i="17"/>
  <c r="AY17" i="17"/>
  <c r="BJ17" i="17"/>
  <c r="AV17" i="17"/>
  <c r="AY12" i="17"/>
  <c r="BJ12" i="17"/>
  <c r="AV12" i="17"/>
  <c r="AY14" i="17"/>
  <c r="BJ14" i="17"/>
  <c r="AV14" i="17"/>
  <c r="AY16" i="17"/>
  <c r="BJ16" i="17"/>
  <c r="AV16" i="17"/>
  <c r="AY18" i="17"/>
  <c r="BJ18" i="17"/>
  <c r="AV18" i="17"/>
  <c r="AV10" i="17"/>
  <c r="BJ5" i="17"/>
  <c r="AV5" i="17"/>
  <c r="AV6" i="17"/>
  <c r="AY6" i="17"/>
  <c r="BJ6" i="17"/>
  <c r="BE170" i="3"/>
  <c r="BC170" i="3"/>
  <c r="BD170" i="3"/>
  <c r="AU170" i="3"/>
  <c r="AT170" i="3"/>
  <c r="AK170" i="3"/>
  <c r="AL170" i="3"/>
  <c r="BE169" i="3"/>
  <c r="BC169" i="3"/>
  <c r="BD169" i="3"/>
  <c r="AT169" i="3"/>
  <c r="AU169" i="3"/>
  <c r="AK169" i="3"/>
  <c r="AL169" i="3"/>
  <c r="BE168" i="3"/>
  <c r="BD168" i="3"/>
  <c r="BC168" i="3"/>
  <c r="AT168" i="3"/>
  <c r="AU168" i="3"/>
  <c r="AK168" i="3"/>
  <c r="AL168" i="3"/>
  <c r="BE167" i="3"/>
  <c r="BC167" i="3"/>
  <c r="BD167" i="3"/>
  <c r="AT167" i="3"/>
  <c r="AU167" i="3"/>
  <c r="AK167" i="3"/>
  <c r="AL167" i="3"/>
  <c r="BE166" i="3"/>
  <c r="BC166" i="3"/>
  <c r="BD166" i="3"/>
  <c r="AU166" i="3"/>
  <c r="AT166" i="3"/>
  <c r="AK166" i="3"/>
  <c r="AL166" i="3"/>
  <c r="BE165" i="3"/>
  <c r="BC165" i="3"/>
  <c r="BD165" i="3"/>
  <c r="AT165" i="3"/>
  <c r="AU165" i="3"/>
  <c r="AK165" i="3"/>
  <c r="AL165" i="3"/>
  <c r="BE164" i="3"/>
  <c r="BD164" i="3"/>
  <c r="BC164" i="3"/>
  <c r="AT164" i="3"/>
  <c r="AU164" i="3"/>
  <c r="AK164" i="3"/>
  <c r="AL164" i="3"/>
  <c r="BE163" i="3"/>
  <c r="BD163" i="3"/>
  <c r="BC163" i="3"/>
  <c r="AT163" i="3"/>
  <c r="AU163" i="3"/>
  <c r="AK163" i="3"/>
  <c r="AL163" i="3"/>
  <c r="BE162" i="3"/>
  <c r="BC162" i="3"/>
  <c r="BD162" i="3"/>
  <c r="AU162" i="3"/>
  <c r="AT162" i="3"/>
  <c r="AK162" i="3"/>
  <c r="AL162" i="3"/>
  <c r="BE161" i="3"/>
  <c r="BC161" i="3"/>
  <c r="BD161" i="3"/>
  <c r="AT161" i="3"/>
  <c r="AU161" i="3"/>
  <c r="AK161" i="3"/>
  <c r="AL161" i="3"/>
  <c r="BE160" i="3"/>
  <c r="BD160" i="3"/>
  <c r="BC160" i="3"/>
  <c r="AT160" i="3"/>
  <c r="AU160" i="3"/>
  <c r="AK160" i="3"/>
  <c r="AL160" i="3"/>
  <c r="BE159" i="3"/>
  <c r="BC159" i="3"/>
  <c r="BD159" i="3"/>
  <c r="AT159" i="3"/>
  <c r="AU159" i="3"/>
  <c r="AK159" i="3"/>
  <c r="AL159" i="3"/>
  <c r="BE158" i="3"/>
  <c r="BC158" i="3"/>
  <c r="BD158" i="3"/>
  <c r="AT158" i="3"/>
  <c r="AU158" i="3"/>
  <c r="AY158" i="3"/>
  <c r="BJ158" i="3"/>
  <c r="AK158" i="3"/>
  <c r="AL158" i="3"/>
  <c r="BE157" i="3"/>
  <c r="BC157" i="3"/>
  <c r="BD157" i="3"/>
  <c r="AT157" i="3"/>
  <c r="AU157" i="3"/>
  <c r="AL157" i="3"/>
  <c r="AK157" i="3"/>
  <c r="BE156" i="3"/>
  <c r="BD156" i="3"/>
  <c r="BC156" i="3"/>
  <c r="AT156" i="3"/>
  <c r="AU156" i="3"/>
  <c r="AK156" i="3"/>
  <c r="AL156" i="3"/>
  <c r="BE155" i="3"/>
  <c r="BC155" i="3"/>
  <c r="BD155" i="3"/>
  <c r="AV155" i="3"/>
  <c r="AU155" i="3"/>
  <c r="AY155" i="3"/>
  <c r="BJ155" i="3"/>
  <c r="AT155" i="3"/>
  <c r="AK155" i="3"/>
  <c r="AL155" i="3"/>
  <c r="BE154" i="3"/>
  <c r="BC154" i="3"/>
  <c r="BD154" i="3"/>
  <c r="AT154" i="3"/>
  <c r="AU154" i="3"/>
  <c r="AK154" i="3"/>
  <c r="AL154" i="3"/>
  <c r="BE153" i="3"/>
  <c r="BD153" i="3"/>
  <c r="BC153" i="3"/>
  <c r="AT153" i="3"/>
  <c r="AU153" i="3"/>
  <c r="AL153" i="3"/>
  <c r="AK153" i="3"/>
  <c r="BE152" i="3"/>
  <c r="BD152" i="3"/>
  <c r="BC152" i="3"/>
  <c r="AU152" i="3"/>
  <c r="AT152" i="3"/>
  <c r="AK152" i="3"/>
  <c r="AL152" i="3"/>
  <c r="BE151" i="3"/>
  <c r="BC151" i="3"/>
  <c r="BD151" i="3"/>
  <c r="AU151" i="3"/>
  <c r="AY151" i="3"/>
  <c r="BJ151" i="3"/>
  <c r="AT151" i="3"/>
  <c r="AK151" i="3"/>
  <c r="AL151" i="3"/>
  <c r="BE150" i="3"/>
  <c r="BC150" i="3"/>
  <c r="BD150" i="3"/>
  <c r="AT150" i="3"/>
  <c r="AU150" i="3"/>
  <c r="AY150" i="3"/>
  <c r="BJ150" i="3"/>
  <c r="AK150" i="3"/>
  <c r="AL150" i="3"/>
  <c r="BE149" i="3"/>
  <c r="BC149" i="3"/>
  <c r="BD149" i="3"/>
  <c r="AT149" i="3"/>
  <c r="AU149" i="3"/>
  <c r="AL149" i="3"/>
  <c r="AK149" i="3"/>
  <c r="BE148" i="3"/>
  <c r="BD148" i="3"/>
  <c r="BC148" i="3"/>
  <c r="AT148" i="3"/>
  <c r="AU148" i="3"/>
  <c r="AK148" i="3"/>
  <c r="AL148" i="3"/>
  <c r="BE147" i="3"/>
  <c r="BC147" i="3"/>
  <c r="BD147" i="3"/>
  <c r="AV147" i="3"/>
  <c r="AU147" i="3"/>
  <c r="AY147" i="3"/>
  <c r="BJ147" i="3"/>
  <c r="AT147" i="3"/>
  <c r="AK147" i="3"/>
  <c r="AL147" i="3"/>
  <c r="BE146" i="3"/>
  <c r="BC146" i="3"/>
  <c r="BD146" i="3"/>
  <c r="AT146" i="3"/>
  <c r="AU146" i="3"/>
  <c r="AK146" i="3"/>
  <c r="AL146" i="3"/>
  <c r="BE145" i="3"/>
  <c r="BD145" i="3"/>
  <c r="BC145" i="3"/>
  <c r="AT145" i="3"/>
  <c r="AU145" i="3"/>
  <c r="AL145" i="3"/>
  <c r="AK145" i="3"/>
  <c r="BE144" i="3"/>
  <c r="BD144" i="3"/>
  <c r="BC144" i="3"/>
  <c r="AU144" i="3"/>
  <c r="AT144" i="3"/>
  <c r="AK144" i="3"/>
  <c r="AL144" i="3"/>
  <c r="BE143" i="3"/>
  <c r="BC143" i="3"/>
  <c r="BD143" i="3"/>
  <c r="AU143" i="3"/>
  <c r="AY143" i="3"/>
  <c r="BJ143" i="3"/>
  <c r="AT143" i="3"/>
  <c r="AK143" i="3"/>
  <c r="AL143" i="3"/>
  <c r="BE142" i="3"/>
  <c r="BC142" i="3"/>
  <c r="BD142" i="3"/>
  <c r="AT142" i="3"/>
  <c r="AU142" i="3"/>
  <c r="AV142" i="3"/>
  <c r="AK142" i="3"/>
  <c r="AL142" i="3"/>
  <c r="BE141" i="3"/>
  <c r="BC141" i="3"/>
  <c r="BD141" i="3"/>
  <c r="AT141" i="3"/>
  <c r="AU141" i="3"/>
  <c r="AV141" i="3"/>
  <c r="AK141" i="3"/>
  <c r="AL141" i="3"/>
  <c r="BE140" i="3"/>
  <c r="BC140" i="3"/>
  <c r="BD140" i="3"/>
  <c r="AT140" i="3"/>
  <c r="AU140" i="3"/>
  <c r="AV140" i="3"/>
  <c r="AK140" i="3"/>
  <c r="AL140" i="3"/>
  <c r="BE139" i="3"/>
  <c r="BC139" i="3"/>
  <c r="BD139" i="3"/>
  <c r="AT139" i="3"/>
  <c r="AU139" i="3"/>
  <c r="AV139" i="3"/>
  <c r="AK139" i="3"/>
  <c r="AL139" i="3"/>
  <c r="BE138" i="3"/>
  <c r="BC138" i="3"/>
  <c r="BD138" i="3"/>
  <c r="AT138" i="3"/>
  <c r="AU138" i="3"/>
  <c r="AV138" i="3"/>
  <c r="AK138" i="3"/>
  <c r="AL138" i="3"/>
  <c r="BE137" i="3"/>
  <c r="BC137" i="3"/>
  <c r="BD137" i="3"/>
  <c r="AT137" i="3"/>
  <c r="AU137" i="3"/>
  <c r="AV137" i="3"/>
  <c r="AK137" i="3"/>
  <c r="AL137" i="3"/>
  <c r="BE136" i="3"/>
  <c r="BC136" i="3"/>
  <c r="BD136" i="3"/>
  <c r="AT136" i="3"/>
  <c r="AU136" i="3"/>
  <c r="AV136" i="3"/>
  <c r="AK136" i="3"/>
  <c r="AL136" i="3"/>
  <c r="BE135" i="3"/>
  <c r="BC135" i="3"/>
  <c r="BD135" i="3"/>
  <c r="AT135" i="3"/>
  <c r="AU135" i="3"/>
  <c r="AV135" i="3"/>
  <c r="AK135" i="3"/>
  <c r="AL135" i="3"/>
  <c r="BE134" i="3"/>
  <c r="BC134" i="3"/>
  <c r="BD134" i="3"/>
  <c r="AT134" i="3"/>
  <c r="AU134" i="3"/>
  <c r="AV134" i="3"/>
  <c r="AK134" i="3"/>
  <c r="AL134" i="3"/>
  <c r="BE133" i="3"/>
  <c r="BC133" i="3"/>
  <c r="BD133" i="3"/>
  <c r="AT133" i="3"/>
  <c r="AU133" i="3"/>
  <c r="AV133" i="3"/>
  <c r="AK133" i="3"/>
  <c r="AL133" i="3"/>
  <c r="BE132" i="3"/>
  <c r="BC132" i="3"/>
  <c r="BD132" i="3"/>
  <c r="AT132" i="3"/>
  <c r="AU132" i="3"/>
  <c r="AV132" i="3"/>
  <c r="AK132" i="3"/>
  <c r="AL132" i="3"/>
  <c r="BE131" i="3"/>
  <c r="BC131" i="3"/>
  <c r="BD131" i="3"/>
  <c r="AT131" i="3"/>
  <c r="AU131" i="3"/>
  <c r="AV131" i="3"/>
  <c r="AK131" i="3"/>
  <c r="AL131" i="3"/>
  <c r="BE130" i="3"/>
  <c r="BC130" i="3"/>
  <c r="BD130" i="3"/>
  <c r="AT130" i="3"/>
  <c r="AU130" i="3"/>
  <c r="AV130" i="3"/>
  <c r="AK130" i="3"/>
  <c r="AL130" i="3"/>
  <c r="BE129" i="3"/>
  <c r="BC129" i="3"/>
  <c r="BD129" i="3"/>
  <c r="AT129" i="3"/>
  <c r="AU129" i="3"/>
  <c r="AV129" i="3"/>
  <c r="AK129" i="3"/>
  <c r="AL129" i="3"/>
  <c r="BE128" i="3"/>
  <c r="BC128" i="3"/>
  <c r="BD128" i="3"/>
  <c r="AT128" i="3"/>
  <c r="AU128" i="3"/>
  <c r="AV128" i="3"/>
  <c r="AK128" i="3"/>
  <c r="AL128" i="3"/>
  <c r="BE127" i="3"/>
  <c r="BC127" i="3"/>
  <c r="BD127" i="3"/>
  <c r="AT127" i="3"/>
  <c r="AU127" i="3"/>
  <c r="AV127" i="3"/>
  <c r="AK127" i="3"/>
  <c r="AL127" i="3"/>
  <c r="BE126" i="3"/>
  <c r="BC126" i="3"/>
  <c r="BD126" i="3"/>
  <c r="AT126" i="3"/>
  <c r="AU126" i="3"/>
  <c r="AV126" i="3"/>
  <c r="AK126" i="3"/>
  <c r="AL126" i="3"/>
  <c r="BE125" i="3"/>
  <c r="BC125" i="3"/>
  <c r="BD125" i="3"/>
  <c r="AT125" i="3"/>
  <c r="AU125" i="3"/>
  <c r="AV125" i="3"/>
  <c r="AK125" i="3"/>
  <c r="AL125" i="3"/>
  <c r="BE124" i="3"/>
  <c r="BC124" i="3"/>
  <c r="BD124" i="3"/>
  <c r="AT124" i="3"/>
  <c r="AU124" i="3"/>
  <c r="AV124" i="3"/>
  <c r="AK124" i="3"/>
  <c r="AL124" i="3"/>
  <c r="BE123" i="3"/>
  <c r="BC123" i="3"/>
  <c r="BD123" i="3"/>
  <c r="AT123" i="3"/>
  <c r="AU123" i="3"/>
  <c r="AV123" i="3"/>
  <c r="AK123" i="3"/>
  <c r="AL123" i="3"/>
  <c r="BE122" i="3"/>
  <c r="BC122" i="3"/>
  <c r="BD122" i="3"/>
  <c r="AT122" i="3"/>
  <c r="AU122" i="3"/>
  <c r="AV122" i="3"/>
  <c r="AK122" i="3"/>
  <c r="AL122" i="3"/>
  <c r="BE121" i="3"/>
  <c r="BC121" i="3"/>
  <c r="BD121" i="3"/>
  <c r="AT121" i="3"/>
  <c r="AU121" i="3"/>
  <c r="AV121" i="3"/>
  <c r="AK121" i="3"/>
  <c r="AL121" i="3"/>
  <c r="BE120" i="3"/>
  <c r="BC120" i="3"/>
  <c r="BD120" i="3"/>
  <c r="AT120" i="3"/>
  <c r="AU120" i="3"/>
  <c r="AV120" i="3"/>
  <c r="AK120" i="3"/>
  <c r="AL120" i="3"/>
  <c r="BE119" i="3"/>
  <c r="BC119" i="3"/>
  <c r="BD119" i="3"/>
  <c r="AT119" i="3"/>
  <c r="AU119" i="3"/>
  <c r="AV119" i="3"/>
  <c r="AK119" i="3"/>
  <c r="AL119" i="3"/>
  <c r="BE118" i="3"/>
  <c r="BC118" i="3"/>
  <c r="BD118" i="3"/>
  <c r="AT118" i="3"/>
  <c r="AU118" i="3"/>
  <c r="AV118" i="3"/>
  <c r="AK118" i="3"/>
  <c r="AL118" i="3"/>
  <c r="BE117" i="3"/>
  <c r="BC117" i="3"/>
  <c r="BD117" i="3"/>
  <c r="AT117" i="3"/>
  <c r="AU117" i="3"/>
  <c r="AV117" i="3"/>
  <c r="AK117" i="3"/>
  <c r="AL117" i="3"/>
  <c r="BE116" i="3"/>
  <c r="BC116" i="3"/>
  <c r="BD116" i="3"/>
  <c r="AT116" i="3"/>
  <c r="AU116" i="3"/>
  <c r="AV116" i="3"/>
  <c r="AK116" i="3"/>
  <c r="AL116" i="3"/>
  <c r="BH115" i="3"/>
  <c r="BE115" i="3"/>
  <c r="BC115" i="3"/>
  <c r="BD115" i="3"/>
  <c r="AT115" i="3"/>
  <c r="AU115" i="3"/>
  <c r="AM115" i="3"/>
  <c r="AK115" i="3"/>
  <c r="AL115" i="3"/>
  <c r="BE114" i="3"/>
  <c r="BC114" i="3"/>
  <c r="BD114" i="3"/>
  <c r="AU114" i="3"/>
  <c r="AT114" i="3"/>
  <c r="AK114" i="3"/>
  <c r="AL114" i="3"/>
  <c r="AM114" i="3"/>
  <c r="BE113" i="3"/>
  <c r="BC113" i="3"/>
  <c r="BD113" i="3"/>
  <c r="AT113" i="3"/>
  <c r="AU113" i="3"/>
  <c r="AM113" i="3"/>
  <c r="AK113" i="3"/>
  <c r="AL113" i="3"/>
  <c r="BH113" i="3"/>
  <c r="BE112" i="3"/>
  <c r="BC112" i="3"/>
  <c r="BD112" i="3"/>
  <c r="AU112" i="3"/>
  <c r="AT112" i="3"/>
  <c r="AK112" i="3"/>
  <c r="AL112" i="3"/>
  <c r="BH112" i="3"/>
  <c r="BE111" i="3"/>
  <c r="BC111" i="3"/>
  <c r="BD111" i="3"/>
  <c r="AT111" i="3"/>
  <c r="AU111" i="3"/>
  <c r="AM111" i="3"/>
  <c r="AK111" i="3"/>
  <c r="AL111" i="3"/>
  <c r="BH111" i="3"/>
  <c r="BE110" i="3"/>
  <c r="BC110" i="3"/>
  <c r="BD110" i="3"/>
  <c r="AU110" i="3"/>
  <c r="AT110" i="3"/>
  <c r="AK110" i="3"/>
  <c r="AL110" i="3"/>
  <c r="BE109" i="3"/>
  <c r="BC109" i="3"/>
  <c r="BD109" i="3"/>
  <c r="AT109" i="3"/>
  <c r="AU109" i="3"/>
  <c r="AM109" i="3"/>
  <c r="AK109" i="3"/>
  <c r="AL109" i="3"/>
  <c r="BH109" i="3"/>
  <c r="BE108" i="3"/>
  <c r="BC108" i="3"/>
  <c r="BD108" i="3"/>
  <c r="AY108" i="3"/>
  <c r="BJ108" i="3"/>
  <c r="AU108" i="3"/>
  <c r="AV108" i="3"/>
  <c r="AT108" i="3"/>
  <c r="AK108" i="3"/>
  <c r="AL108" i="3"/>
  <c r="AM108" i="3"/>
  <c r="BE107" i="3"/>
  <c r="BC107" i="3"/>
  <c r="BD107" i="3"/>
  <c r="AT107" i="3"/>
  <c r="AU107" i="3"/>
  <c r="AM107" i="3"/>
  <c r="AK107" i="3"/>
  <c r="AL107" i="3"/>
  <c r="BH107" i="3"/>
  <c r="BH106" i="3"/>
  <c r="BE106" i="3"/>
  <c r="BC106" i="3"/>
  <c r="BD106" i="3"/>
  <c r="AU106" i="3"/>
  <c r="AV106" i="3"/>
  <c r="AT106" i="3"/>
  <c r="AK106" i="3"/>
  <c r="AL106" i="3"/>
  <c r="AM106" i="3"/>
  <c r="BE105" i="3"/>
  <c r="BD105" i="3"/>
  <c r="BC105" i="3"/>
  <c r="AT105" i="3"/>
  <c r="AU105" i="3"/>
  <c r="AM105" i="3"/>
  <c r="AK105" i="3"/>
  <c r="AL105" i="3"/>
  <c r="BH105" i="3"/>
  <c r="BE104" i="3"/>
  <c r="BC104" i="3"/>
  <c r="BD104" i="3"/>
  <c r="AY104" i="3"/>
  <c r="BJ104" i="3"/>
  <c r="AU104" i="3"/>
  <c r="AV104" i="3"/>
  <c r="AT104" i="3"/>
  <c r="AK104" i="3"/>
  <c r="AL104" i="3"/>
  <c r="AM104" i="3"/>
  <c r="BE103" i="3"/>
  <c r="BC103" i="3"/>
  <c r="BD103" i="3"/>
  <c r="AT103" i="3"/>
  <c r="AU103" i="3"/>
  <c r="AM103" i="3"/>
  <c r="AK103" i="3"/>
  <c r="AL103" i="3"/>
  <c r="BH103" i="3"/>
  <c r="BH102" i="3"/>
  <c r="BE102" i="3"/>
  <c r="BC102" i="3"/>
  <c r="BD102" i="3"/>
  <c r="AU102" i="3"/>
  <c r="AV102" i="3"/>
  <c r="AT102" i="3"/>
  <c r="AK102" i="3"/>
  <c r="AL102" i="3"/>
  <c r="AM102" i="3"/>
  <c r="BE101" i="3"/>
  <c r="BD101" i="3"/>
  <c r="BC101" i="3"/>
  <c r="AT101" i="3"/>
  <c r="AU101" i="3"/>
  <c r="AM101" i="3"/>
  <c r="AK101" i="3"/>
  <c r="AL101" i="3"/>
  <c r="BH101" i="3"/>
  <c r="BE100" i="3"/>
  <c r="BC100" i="3"/>
  <c r="BD100" i="3"/>
  <c r="AY100" i="3"/>
  <c r="BJ100" i="3"/>
  <c r="AU100" i="3"/>
  <c r="AV100" i="3"/>
  <c r="AT100" i="3"/>
  <c r="AK100" i="3"/>
  <c r="AL100" i="3"/>
  <c r="AM100" i="3"/>
  <c r="BE99" i="3"/>
  <c r="BC99" i="3"/>
  <c r="BD99" i="3"/>
  <c r="AT99" i="3"/>
  <c r="AU99" i="3"/>
  <c r="AM99" i="3"/>
  <c r="AK99" i="3"/>
  <c r="AL99" i="3"/>
  <c r="BH99" i="3"/>
  <c r="BH98" i="3"/>
  <c r="BE98" i="3"/>
  <c r="BC98" i="3"/>
  <c r="BD98" i="3"/>
  <c r="AU98" i="3"/>
  <c r="AV98" i="3"/>
  <c r="AT98" i="3"/>
  <c r="AK98" i="3"/>
  <c r="AL98" i="3"/>
  <c r="AM98" i="3"/>
  <c r="BE97" i="3"/>
  <c r="BD97" i="3"/>
  <c r="BC97" i="3"/>
  <c r="AT97" i="3"/>
  <c r="AU97" i="3"/>
  <c r="AK97" i="3"/>
  <c r="AL97" i="3"/>
  <c r="AP97" i="3"/>
  <c r="BE96" i="3"/>
  <c r="BC96" i="3"/>
  <c r="BD96" i="3"/>
  <c r="AV96" i="3"/>
  <c r="AU96" i="3"/>
  <c r="AY96" i="3"/>
  <c r="BJ96" i="3"/>
  <c r="AT96" i="3"/>
  <c r="AK96" i="3"/>
  <c r="AL96" i="3"/>
  <c r="BE95" i="3"/>
  <c r="BD95" i="3"/>
  <c r="BC95" i="3"/>
  <c r="AU95" i="3"/>
  <c r="AT95" i="3"/>
  <c r="AL95" i="3"/>
  <c r="AK95" i="3"/>
  <c r="BE94" i="3"/>
  <c r="BC94" i="3"/>
  <c r="BD94" i="3"/>
  <c r="AT94" i="3"/>
  <c r="AU94" i="3"/>
  <c r="AP94" i="3"/>
  <c r="AK94" i="3"/>
  <c r="AL94" i="3"/>
  <c r="AM94" i="3"/>
  <c r="BE93" i="3"/>
  <c r="BC93" i="3"/>
  <c r="BD93" i="3"/>
  <c r="AY93" i="3"/>
  <c r="BJ93" i="3"/>
  <c r="AT93" i="3"/>
  <c r="AU93" i="3"/>
  <c r="AV93" i="3"/>
  <c r="AL93" i="3"/>
  <c r="AM93" i="3"/>
  <c r="AK93" i="3"/>
  <c r="AT91" i="3"/>
  <c r="AU91" i="3"/>
  <c r="AT90" i="3"/>
  <c r="AU90" i="3"/>
  <c r="AY90" i="3"/>
  <c r="BJ90" i="3"/>
  <c r="BE96" i="20"/>
  <c r="BD96" i="20"/>
  <c r="BC96" i="20"/>
  <c r="AU96" i="20"/>
  <c r="AT96" i="20"/>
  <c r="AK96" i="20"/>
  <c r="AL96" i="20"/>
  <c r="BE95" i="20"/>
  <c r="BD95" i="20"/>
  <c r="BC95" i="20"/>
  <c r="AV95" i="20"/>
  <c r="AU95" i="20"/>
  <c r="AY95" i="20"/>
  <c r="BJ95" i="20"/>
  <c r="AT95" i="20"/>
  <c r="AK95" i="20"/>
  <c r="AL95" i="20"/>
  <c r="BE94" i="20"/>
  <c r="BD94" i="20"/>
  <c r="BC94" i="20"/>
  <c r="AU94" i="20"/>
  <c r="AV94" i="20"/>
  <c r="AT94" i="20"/>
  <c r="AM94" i="20"/>
  <c r="AK94" i="20"/>
  <c r="AL94" i="20"/>
  <c r="BH94" i="20"/>
  <c r="BE93" i="20"/>
  <c r="BD93" i="20"/>
  <c r="BC93" i="20"/>
  <c r="AY93" i="20"/>
  <c r="BJ93" i="20"/>
  <c r="AV93" i="20"/>
  <c r="AU93" i="20"/>
  <c r="AT93" i="20"/>
  <c r="AL93" i="20"/>
  <c r="BH93" i="20"/>
  <c r="AK93" i="20"/>
  <c r="BE92" i="20"/>
  <c r="BD92" i="20"/>
  <c r="BC92" i="20"/>
  <c r="AU92" i="20"/>
  <c r="AY92" i="20"/>
  <c r="BJ92" i="20"/>
  <c r="AT92" i="20"/>
  <c r="AK92" i="20"/>
  <c r="AL92" i="20"/>
  <c r="BE91" i="20"/>
  <c r="BD91" i="20"/>
  <c r="BC91" i="20"/>
  <c r="AU91" i="20"/>
  <c r="AT91" i="20"/>
  <c r="AK91" i="20"/>
  <c r="AL91" i="20"/>
  <c r="BE90" i="20"/>
  <c r="BD90" i="20"/>
  <c r="BC90" i="20"/>
  <c r="AY90" i="20"/>
  <c r="BJ90" i="20"/>
  <c r="AU90" i="20"/>
  <c r="AV90" i="20"/>
  <c r="AT90" i="20"/>
  <c r="AK90" i="20"/>
  <c r="AL90" i="20"/>
  <c r="AM90" i="20"/>
  <c r="BE89" i="20"/>
  <c r="BD89" i="20"/>
  <c r="BC89" i="20"/>
  <c r="AY89" i="20"/>
  <c r="BJ89" i="20"/>
  <c r="AV89" i="20"/>
  <c r="AU89" i="20"/>
  <c r="AT89" i="20"/>
  <c r="AL89" i="20"/>
  <c r="BH89" i="20"/>
  <c r="AK89" i="20"/>
  <c r="BE88" i="20"/>
  <c r="BD88" i="20"/>
  <c r="BC88" i="20"/>
  <c r="AY88" i="20"/>
  <c r="BJ88" i="20"/>
  <c r="AU88" i="20"/>
  <c r="AV88" i="20"/>
  <c r="AT88" i="20"/>
  <c r="AK88" i="20"/>
  <c r="AL88" i="20"/>
  <c r="AM88" i="20"/>
  <c r="BE87" i="20"/>
  <c r="BD87" i="20"/>
  <c r="BC87" i="20"/>
  <c r="AU87" i="20"/>
  <c r="AY87" i="20"/>
  <c r="BJ87" i="20"/>
  <c r="AT87" i="20"/>
  <c r="AK87" i="20"/>
  <c r="AL87" i="20"/>
  <c r="BE86" i="20"/>
  <c r="BD86" i="20"/>
  <c r="BC86" i="20"/>
  <c r="AU86" i="20"/>
  <c r="AT86" i="20"/>
  <c r="AK86" i="20"/>
  <c r="AL86" i="20"/>
  <c r="AM86" i="20"/>
  <c r="BH85" i="20"/>
  <c r="BE85" i="20"/>
  <c r="BD85" i="20"/>
  <c r="BC85" i="20"/>
  <c r="AY85" i="20"/>
  <c r="BJ85" i="20"/>
  <c r="AV85" i="20"/>
  <c r="AU85" i="20"/>
  <c r="AT85" i="20"/>
  <c r="AM85" i="20"/>
  <c r="AL85" i="20"/>
  <c r="AK85" i="20"/>
  <c r="BE84" i="20"/>
  <c r="BD84" i="20"/>
  <c r="BC84" i="20"/>
  <c r="AY84" i="20"/>
  <c r="BJ84" i="20"/>
  <c r="AV84" i="20"/>
  <c r="AU84" i="20"/>
  <c r="AT84" i="20"/>
  <c r="AL84" i="20"/>
  <c r="AK84" i="20"/>
  <c r="BE83" i="20"/>
  <c r="BD83" i="20"/>
  <c r="BC83" i="20"/>
  <c r="AU83" i="20"/>
  <c r="AY83" i="20"/>
  <c r="BJ83" i="20"/>
  <c r="AT83" i="20"/>
  <c r="AL83" i="20"/>
  <c r="AK83" i="20"/>
  <c r="BE82" i="20"/>
  <c r="BD82" i="20"/>
  <c r="BC82" i="20"/>
  <c r="AU82" i="20"/>
  <c r="AV82" i="20"/>
  <c r="AT82" i="20"/>
  <c r="AK82" i="20"/>
  <c r="AL82" i="20"/>
  <c r="AM82" i="20"/>
  <c r="BE81" i="20"/>
  <c r="BD81" i="20"/>
  <c r="BC81" i="20"/>
  <c r="AY81" i="20"/>
  <c r="BJ81" i="20"/>
  <c r="AV81" i="20"/>
  <c r="AU81" i="20"/>
  <c r="AT81" i="20"/>
  <c r="AL81" i="20"/>
  <c r="AK81" i="20"/>
  <c r="BE80" i="20"/>
  <c r="BD80" i="20"/>
  <c r="BC80" i="20"/>
  <c r="AU80" i="20"/>
  <c r="AT80" i="20"/>
  <c r="AK80" i="20"/>
  <c r="AL80" i="20"/>
  <c r="BE79" i="20"/>
  <c r="BD79" i="20"/>
  <c r="BC79" i="20"/>
  <c r="AV79" i="20"/>
  <c r="AU79" i="20"/>
  <c r="AY79" i="20"/>
  <c r="BJ79" i="20"/>
  <c r="AT79" i="20"/>
  <c r="AK79" i="20"/>
  <c r="AL79" i="20"/>
  <c r="BE78" i="20"/>
  <c r="BD78" i="20"/>
  <c r="BC78" i="20"/>
  <c r="AU78" i="20"/>
  <c r="AV78" i="20"/>
  <c r="AT78" i="20"/>
  <c r="AM78" i="20"/>
  <c r="AK78" i="20"/>
  <c r="AL78" i="20"/>
  <c r="BH78" i="20"/>
  <c r="BE77" i="20"/>
  <c r="BD77" i="20"/>
  <c r="BC77" i="20"/>
  <c r="AY77" i="20"/>
  <c r="BJ77" i="20"/>
  <c r="AV77" i="20"/>
  <c r="AU77" i="20"/>
  <c r="AT77" i="20"/>
  <c r="AL77" i="20"/>
  <c r="BH77" i="20"/>
  <c r="AK77" i="20"/>
  <c r="BE76" i="20"/>
  <c r="BD76" i="20"/>
  <c r="BC76" i="20"/>
  <c r="AU76" i="20"/>
  <c r="AY76" i="20"/>
  <c r="BJ76" i="20"/>
  <c r="AT76" i="20"/>
  <c r="AK76" i="20"/>
  <c r="AL76" i="20"/>
  <c r="BE75" i="20"/>
  <c r="BD75" i="20"/>
  <c r="BC75" i="20"/>
  <c r="AU75" i="20"/>
  <c r="AT75" i="20"/>
  <c r="AK75" i="20"/>
  <c r="AL75" i="20"/>
  <c r="BH74" i="20"/>
  <c r="BE74" i="20"/>
  <c r="BD74" i="20"/>
  <c r="BC74" i="20"/>
  <c r="AY74" i="20"/>
  <c r="BJ74" i="20"/>
  <c r="AU74" i="20"/>
  <c r="AV74" i="20"/>
  <c r="AT74" i="20"/>
  <c r="AK74" i="20"/>
  <c r="AL74" i="20"/>
  <c r="AM74" i="20"/>
  <c r="BE73" i="20"/>
  <c r="BD73" i="20"/>
  <c r="BC73" i="20"/>
  <c r="AY73" i="20"/>
  <c r="BJ73" i="20"/>
  <c r="AV73" i="20"/>
  <c r="AU73" i="20"/>
  <c r="AT73" i="20"/>
  <c r="AL73" i="20"/>
  <c r="BH73" i="20"/>
  <c r="AK73" i="20"/>
  <c r="BE72" i="20"/>
  <c r="BD72" i="20"/>
  <c r="BC72" i="20"/>
  <c r="AY72" i="20"/>
  <c r="BJ72" i="20"/>
  <c r="AU72" i="20"/>
  <c r="AV72" i="20"/>
  <c r="AT72" i="20"/>
  <c r="AK72" i="20"/>
  <c r="AL72" i="20"/>
  <c r="AM72" i="20"/>
  <c r="BE71" i="20"/>
  <c r="BD71" i="20"/>
  <c r="BC71" i="20"/>
  <c r="AU71" i="20"/>
  <c r="AY71" i="20"/>
  <c r="BJ71" i="20"/>
  <c r="AT71" i="20"/>
  <c r="AK71" i="20"/>
  <c r="AL71" i="20"/>
  <c r="BE70" i="20"/>
  <c r="BD70" i="20"/>
  <c r="BC70" i="20"/>
  <c r="AU70" i="20"/>
  <c r="AT70" i="20"/>
  <c r="AK70" i="20"/>
  <c r="AL70" i="20"/>
  <c r="AM70" i="20"/>
  <c r="BH69" i="20"/>
  <c r="BE69" i="20"/>
  <c r="BD69" i="20"/>
  <c r="BC69" i="20"/>
  <c r="AY69" i="20"/>
  <c r="BJ69" i="20"/>
  <c r="AV69" i="20"/>
  <c r="AU69" i="20"/>
  <c r="AT69" i="20"/>
  <c r="AM69" i="20"/>
  <c r="AL69" i="20"/>
  <c r="AK69" i="20"/>
  <c r="BE68" i="20"/>
  <c r="BD68" i="20"/>
  <c r="BC68" i="20"/>
  <c r="AY68" i="20"/>
  <c r="BJ68" i="20"/>
  <c r="AV68" i="20"/>
  <c r="AU68" i="20"/>
  <c r="AT68" i="20"/>
  <c r="AL68" i="20"/>
  <c r="AK68" i="20"/>
  <c r="BE67" i="20"/>
  <c r="BD67" i="20"/>
  <c r="BC67" i="20"/>
  <c r="AU67" i="20"/>
  <c r="AY67" i="20"/>
  <c r="BJ67" i="20"/>
  <c r="AT67" i="20"/>
  <c r="AL67" i="20"/>
  <c r="AK67" i="20"/>
  <c r="BE66" i="20"/>
  <c r="BD66" i="20"/>
  <c r="BC66" i="20"/>
  <c r="AU66" i="20"/>
  <c r="AV66" i="20"/>
  <c r="AT66" i="20"/>
  <c r="AK66" i="20"/>
  <c r="AL66" i="20"/>
  <c r="AM66" i="20"/>
  <c r="BE65" i="20"/>
  <c r="BD65" i="20"/>
  <c r="BC65" i="20"/>
  <c r="AY65" i="20"/>
  <c r="BJ65" i="20"/>
  <c r="AV65" i="20"/>
  <c r="AU65" i="20"/>
  <c r="AT65" i="20"/>
  <c r="AL65" i="20"/>
  <c r="AK65" i="20"/>
  <c r="BE64" i="20"/>
  <c r="BD64" i="20"/>
  <c r="BC64" i="20"/>
  <c r="AU64" i="20"/>
  <c r="AT64" i="20"/>
  <c r="AK64" i="20"/>
  <c r="AL64" i="20"/>
  <c r="BE63" i="20"/>
  <c r="BD63" i="20"/>
  <c r="BC63" i="20"/>
  <c r="AV63" i="20"/>
  <c r="AU63" i="20"/>
  <c r="AY63" i="20"/>
  <c r="BJ63" i="20"/>
  <c r="AT63" i="20"/>
  <c r="AK63" i="20"/>
  <c r="AL63" i="20"/>
  <c r="BE62" i="20"/>
  <c r="BD62" i="20"/>
  <c r="BC62" i="20"/>
  <c r="AU62" i="20"/>
  <c r="AV62" i="20"/>
  <c r="AT62" i="20"/>
  <c r="AM62" i="20"/>
  <c r="AK62" i="20"/>
  <c r="AL62" i="20"/>
  <c r="BH62" i="20"/>
  <c r="BE61" i="20"/>
  <c r="BD61" i="20"/>
  <c r="BC61" i="20"/>
  <c r="AY61" i="20"/>
  <c r="BJ61" i="20"/>
  <c r="AV61" i="20"/>
  <c r="AU61" i="20"/>
  <c r="AT61" i="20"/>
  <c r="AL61" i="20"/>
  <c r="BH61" i="20"/>
  <c r="AK61" i="20"/>
  <c r="BE60" i="20"/>
  <c r="BD60" i="20"/>
  <c r="BC60" i="20"/>
  <c r="AU60" i="20"/>
  <c r="AY60" i="20"/>
  <c r="BJ60" i="20"/>
  <c r="AT60" i="20"/>
  <c r="AK60" i="20"/>
  <c r="AL60" i="20"/>
  <c r="BE59" i="20"/>
  <c r="BD59" i="20"/>
  <c r="BC59" i="20"/>
  <c r="AU59" i="20"/>
  <c r="AT59" i="20"/>
  <c r="AK59" i="20"/>
  <c r="AL59" i="20"/>
  <c r="BH58" i="20"/>
  <c r="BE58" i="20"/>
  <c r="BD58" i="20"/>
  <c r="BC58" i="20"/>
  <c r="AY58" i="20"/>
  <c r="BJ58" i="20"/>
  <c r="AU58" i="20"/>
  <c r="AV58" i="20"/>
  <c r="AT58" i="20"/>
  <c r="AK58" i="20"/>
  <c r="AL58" i="20"/>
  <c r="AM58" i="20"/>
  <c r="BE57" i="20"/>
  <c r="BD57" i="20"/>
  <c r="BC57" i="20"/>
  <c r="AY57" i="20"/>
  <c r="BJ57" i="20"/>
  <c r="AV57" i="20"/>
  <c r="AU57" i="20"/>
  <c r="AT57" i="20"/>
  <c r="AL57" i="20"/>
  <c r="BH57" i="20"/>
  <c r="AK57" i="20"/>
  <c r="BE56" i="20"/>
  <c r="BD56" i="20"/>
  <c r="BC56" i="20"/>
  <c r="AY56" i="20"/>
  <c r="BJ56" i="20"/>
  <c r="AU56" i="20"/>
  <c r="AV56" i="20"/>
  <c r="AT56" i="20"/>
  <c r="AK56" i="20"/>
  <c r="AL56" i="20"/>
  <c r="AM56" i="20"/>
  <c r="BE55" i="20"/>
  <c r="BD55" i="20"/>
  <c r="BC55" i="20"/>
  <c r="AU55" i="20"/>
  <c r="AY55" i="20"/>
  <c r="BJ55" i="20"/>
  <c r="AT55" i="20"/>
  <c r="AK55" i="20"/>
  <c r="AL55" i="20"/>
  <c r="BE54" i="20"/>
  <c r="BD54" i="20"/>
  <c r="BC54" i="20"/>
  <c r="AU54" i="20"/>
  <c r="AT54" i="20"/>
  <c r="AK54" i="20"/>
  <c r="AL54" i="20"/>
  <c r="AM54" i="20"/>
  <c r="BH53" i="20"/>
  <c r="BE53" i="20"/>
  <c r="BD53" i="20"/>
  <c r="BC53" i="20"/>
  <c r="AY53" i="20"/>
  <c r="BJ53" i="20"/>
  <c r="AV53" i="20"/>
  <c r="AU53" i="20"/>
  <c r="AT53" i="20"/>
  <c r="AM53" i="20"/>
  <c r="AL53" i="20"/>
  <c r="AK53" i="20"/>
  <c r="BE52" i="20"/>
  <c r="BD52" i="20"/>
  <c r="BC52" i="20"/>
  <c r="AY52" i="20"/>
  <c r="BJ52" i="20"/>
  <c r="AV52" i="20"/>
  <c r="AU52" i="20"/>
  <c r="AT52" i="20"/>
  <c r="AL52" i="20"/>
  <c r="AK52" i="20"/>
  <c r="BE51" i="20"/>
  <c r="BD51" i="20"/>
  <c r="BC51" i="20"/>
  <c r="AU51" i="20"/>
  <c r="AY51" i="20"/>
  <c r="BJ51" i="20"/>
  <c r="AT51" i="20"/>
  <c r="AL51" i="20"/>
  <c r="AK51" i="20"/>
  <c r="BE50" i="20"/>
  <c r="BD50" i="20"/>
  <c r="BC50" i="20"/>
  <c r="AU50" i="20"/>
  <c r="AV50" i="20"/>
  <c r="AT50" i="20"/>
  <c r="AK50" i="20"/>
  <c r="AL50" i="20"/>
  <c r="AM50" i="20"/>
  <c r="BE49" i="20"/>
  <c r="BD49" i="20"/>
  <c r="BC49" i="20"/>
  <c r="AY49" i="20"/>
  <c r="BJ49" i="20"/>
  <c r="AV49" i="20"/>
  <c r="AU49" i="20"/>
  <c r="AT49" i="20"/>
  <c r="AL49" i="20"/>
  <c r="AK49" i="20"/>
  <c r="BE48" i="20"/>
  <c r="BD48" i="20"/>
  <c r="BC48" i="20"/>
  <c r="AU48" i="20"/>
  <c r="AT48" i="20"/>
  <c r="AK48" i="20"/>
  <c r="AL48" i="20"/>
  <c r="BE47" i="20"/>
  <c r="BD47" i="20"/>
  <c r="BC47" i="20"/>
  <c r="AV47" i="20"/>
  <c r="AU47" i="20"/>
  <c r="AY47" i="20"/>
  <c r="BJ47" i="20"/>
  <c r="AT47" i="20"/>
  <c r="AK47" i="20"/>
  <c r="AL47" i="20"/>
  <c r="BE46" i="20"/>
  <c r="BD46" i="20"/>
  <c r="BC46" i="20"/>
  <c r="AU46" i="20"/>
  <c r="AV46" i="20"/>
  <c r="AT46" i="20"/>
  <c r="AM46" i="20"/>
  <c r="AK46" i="20"/>
  <c r="AL46" i="20"/>
  <c r="BH46" i="20"/>
  <c r="BE45" i="20"/>
  <c r="BD45" i="20"/>
  <c r="BC45" i="20"/>
  <c r="AY45" i="20"/>
  <c r="BJ45" i="20"/>
  <c r="AV45" i="20"/>
  <c r="AU45" i="20"/>
  <c r="AT45" i="20"/>
  <c r="AL45" i="20"/>
  <c r="BH45" i="20"/>
  <c r="AK45" i="20"/>
  <c r="BE44" i="20"/>
  <c r="BD44" i="20"/>
  <c r="BC44" i="20"/>
  <c r="AU44" i="20"/>
  <c r="AY44" i="20"/>
  <c r="BJ44" i="20"/>
  <c r="AT44" i="20"/>
  <c r="AK44" i="20"/>
  <c r="AL44" i="20"/>
  <c r="BE43" i="20"/>
  <c r="BD43" i="20"/>
  <c r="BC43" i="20"/>
  <c r="AU43" i="20"/>
  <c r="AT43" i="20"/>
  <c r="AK43" i="20"/>
  <c r="AL43" i="20"/>
  <c r="BH42" i="20"/>
  <c r="BE42" i="20"/>
  <c r="BD42" i="20"/>
  <c r="BC42" i="20"/>
  <c r="AY42" i="20"/>
  <c r="BJ42" i="20"/>
  <c r="AU42" i="20"/>
  <c r="AV42" i="20"/>
  <c r="AT42" i="20"/>
  <c r="AK42" i="20"/>
  <c r="AL42" i="20"/>
  <c r="AM42" i="20"/>
  <c r="BE41" i="20"/>
  <c r="BD41" i="20"/>
  <c r="BC41" i="20"/>
  <c r="AY41" i="20"/>
  <c r="BJ41" i="20"/>
  <c r="AV41" i="20"/>
  <c r="AU41" i="20"/>
  <c r="AT41" i="20"/>
  <c r="AL41" i="20"/>
  <c r="BH41" i="20"/>
  <c r="AK41" i="20"/>
  <c r="BE40" i="20"/>
  <c r="BD40" i="20"/>
  <c r="BC40" i="20"/>
  <c r="AY40" i="20"/>
  <c r="BJ40" i="20"/>
  <c r="AU40" i="20"/>
  <c r="AV40" i="20"/>
  <c r="AT40" i="20"/>
  <c r="AM40" i="20"/>
  <c r="AK40" i="20"/>
  <c r="AL40" i="20"/>
  <c r="BH40" i="20"/>
  <c r="BE39" i="20"/>
  <c r="BD39" i="20"/>
  <c r="BC39" i="20"/>
  <c r="AU39" i="20"/>
  <c r="AY39" i="20"/>
  <c r="BJ39" i="20"/>
  <c r="AT39" i="20"/>
  <c r="AK39" i="20"/>
  <c r="AL39" i="20"/>
  <c r="BE38" i="20"/>
  <c r="BD38" i="20"/>
  <c r="BC38" i="20"/>
  <c r="AU38" i="20"/>
  <c r="AT38" i="20"/>
  <c r="AK38" i="20"/>
  <c r="AL38" i="20"/>
  <c r="AM38" i="20"/>
  <c r="BH37" i="20"/>
  <c r="BE37" i="20"/>
  <c r="BD37" i="20"/>
  <c r="BC37" i="20"/>
  <c r="AY37" i="20"/>
  <c r="BJ37" i="20"/>
  <c r="AV37" i="20"/>
  <c r="AU37" i="20"/>
  <c r="AT37" i="20"/>
  <c r="AM37" i="20"/>
  <c r="AL37" i="20"/>
  <c r="AK37" i="20"/>
  <c r="BE36" i="20"/>
  <c r="BD36" i="20"/>
  <c r="BC36" i="20"/>
  <c r="AY36" i="20"/>
  <c r="BJ36" i="20"/>
  <c r="AV36" i="20"/>
  <c r="AU36" i="20"/>
  <c r="AT36" i="20"/>
  <c r="AL36" i="20"/>
  <c r="AK36" i="20"/>
  <c r="BE35" i="20"/>
  <c r="BD35" i="20"/>
  <c r="BC35" i="20"/>
  <c r="AU35" i="20"/>
  <c r="AY35" i="20"/>
  <c r="BJ35" i="20"/>
  <c r="AT35" i="20"/>
  <c r="AL35" i="20"/>
  <c r="AK35" i="20"/>
  <c r="BE34" i="20"/>
  <c r="BD34" i="20"/>
  <c r="BC34" i="20"/>
  <c r="AU34" i="20"/>
  <c r="AT34" i="20"/>
  <c r="AK34" i="20"/>
  <c r="AL34" i="20"/>
  <c r="AM34" i="20"/>
  <c r="BE33" i="20"/>
  <c r="BD33" i="20"/>
  <c r="BC33" i="20"/>
  <c r="AY33" i="20"/>
  <c r="BJ33" i="20"/>
  <c r="AV33" i="20"/>
  <c r="AU33" i="20"/>
  <c r="AT33" i="20"/>
  <c r="AM33" i="20"/>
  <c r="AL33" i="20"/>
  <c r="BH33" i="20"/>
  <c r="AK33" i="20"/>
  <c r="BE32" i="20"/>
  <c r="BD32" i="20"/>
  <c r="BC32" i="20"/>
  <c r="AU32" i="20"/>
  <c r="AY32" i="20"/>
  <c r="BJ32" i="20"/>
  <c r="AT32" i="20"/>
  <c r="AL32" i="20"/>
  <c r="AK32" i="20"/>
  <c r="BE31" i="20"/>
  <c r="BD31" i="20"/>
  <c r="BC31" i="20"/>
  <c r="AV31" i="20"/>
  <c r="AU31" i="20"/>
  <c r="AY31" i="20"/>
  <c r="BJ31" i="20"/>
  <c r="AT31" i="20"/>
  <c r="AL31" i="20"/>
  <c r="AK31" i="20"/>
  <c r="BE30" i="20"/>
  <c r="BD30" i="20"/>
  <c r="BC30" i="20"/>
  <c r="AU30" i="20"/>
  <c r="AV30" i="20"/>
  <c r="AT30" i="20"/>
  <c r="AM30" i="20"/>
  <c r="AK30" i="20"/>
  <c r="AL30" i="20"/>
  <c r="BH30" i="20"/>
  <c r="BE29" i="20"/>
  <c r="BD29" i="20"/>
  <c r="BC29" i="20"/>
  <c r="AV29" i="20"/>
  <c r="AU29" i="20"/>
  <c r="AY29" i="20"/>
  <c r="BJ29" i="20"/>
  <c r="AT29" i="20"/>
  <c r="AK29" i="20"/>
  <c r="AL29" i="20"/>
  <c r="BE28" i="20"/>
  <c r="BD28" i="20"/>
  <c r="BC28" i="20"/>
  <c r="AU28" i="20"/>
  <c r="AT28" i="20"/>
  <c r="AK28" i="20"/>
  <c r="AL28" i="20"/>
  <c r="BE27" i="20"/>
  <c r="BD27" i="20"/>
  <c r="BC27" i="20"/>
  <c r="AY27" i="20"/>
  <c r="BJ27" i="20"/>
  <c r="AU27" i="20"/>
  <c r="AV27" i="20"/>
  <c r="AT27" i="20"/>
  <c r="AK27" i="20"/>
  <c r="AL27" i="20"/>
  <c r="AM27" i="20"/>
  <c r="BH26" i="20"/>
  <c r="BE26" i="20"/>
  <c r="BD26" i="20"/>
  <c r="BC26" i="20"/>
  <c r="AY26" i="20"/>
  <c r="BJ26" i="20"/>
  <c r="AV26" i="20"/>
  <c r="AU26" i="20"/>
  <c r="AT26" i="20"/>
  <c r="AM26" i="20"/>
  <c r="AL26" i="20"/>
  <c r="AK26" i="20"/>
  <c r="BE25" i="20"/>
  <c r="BD25" i="20"/>
  <c r="BC25" i="20"/>
  <c r="AU25" i="20"/>
  <c r="AY25" i="20"/>
  <c r="BJ25" i="20"/>
  <c r="AT25" i="20"/>
  <c r="AK25" i="20"/>
  <c r="AL25" i="20"/>
  <c r="BE24" i="20"/>
  <c r="BD24" i="20"/>
  <c r="BC24" i="20"/>
  <c r="AU24" i="20"/>
  <c r="AT24" i="20"/>
  <c r="AK24" i="20"/>
  <c r="AL24" i="20"/>
  <c r="BH23" i="20"/>
  <c r="BE23" i="20"/>
  <c r="BD23" i="20"/>
  <c r="BC23" i="20"/>
  <c r="AY23" i="20"/>
  <c r="BJ23" i="20"/>
  <c r="AU23" i="20"/>
  <c r="AV23" i="20"/>
  <c r="AT23" i="20"/>
  <c r="AP23" i="20"/>
  <c r="AL23" i="20"/>
  <c r="AM23" i="20"/>
  <c r="AK23" i="20"/>
  <c r="BJ22" i="20"/>
  <c r="BE22" i="20"/>
  <c r="BC22" i="20"/>
  <c r="BD22" i="20"/>
  <c r="AY22" i="20"/>
  <c r="AT22" i="20"/>
  <c r="AU22" i="20"/>
  <c r="AV22" i="20"/>
  <c r="AP22" i="20"/>
  <c r="AM22" i="20"/>
  <c r="AK22" i="20"/>
  <c r="AL22" i="20"/>
  <c r="BH22" i="20"/>
  <c r="BE21" i="20"/>
  <c r="BC21" i="20"/>
  <c r="BD21" i="20"/>
  <c r="AU21" i="20"/>
  <c r="AV21" i="20"/>
  <c r="AT21" i="20"/>
  <c r="AK21" i="20"/>
  <c r="AL21" i="20"/>
  <c r="BE20" i="20"/>
  <c r="BD20" i="20"/>
  <c r="BC20" i="20"/>
  <c r="AT20" i="20"/>
  <c r="AU20" i="20"/>
  <c r="AK20" i="20"/>
  <c r="AL20" i="20"/>
  <c r="BH19" i="20"/>
  <c r="BE19" i="20"/>
  <c r="BD19" i="20"/>
  <c r="BC19" i="20"/>
  <c r="AY19" i="20"/>
  <c r="BJ19" i="20"/>
  <c r="AV19" i="20"/>
  <c r="AU19" i="20"/>
  <c r="AT19" i="20"/>
  <c r="AP19" i="20"/>
  <c r="AM19" i="20"/>
  <c r="AL19" i="20"/>
  <c r="AK19" i="20"/>
  <c r="BJ17" i="20"/>
  <c r="BJ16" i="20"/>
  <c r="AY16" i="20"/>
  <c r="AY17" i="20"/>
  <c r="AV16" i="20"/>
  <c r="AT17" i="20"/>
  <c r="AU17" i="20"/>
  <c r="AV17" i="20"/>
  <c r="AT16" i="20"/>
  <c r="AU16" i="20"/>
  <c r="BH96" i="3"/>
  <c r="AP96" i="3"/>
  <c r="AM96" i="3"/>
  <c r="AV99" i="3"/>
  <c r="AY99" i="3"/>
  <c r="BJ99" i="3"/>
  <c r="AV110" i="3"/>
  <c r="AY110" i="3"/>
  <c r="BJ110" i="3"/>
  <c r="AY152" i="3"/>
  <c r="BJ152" i="3"/>
  <c r="AV152" i="3"/>
  <c r="AY169" i="3"/>
  <c r="BJ169" i="3"/>
  <c r="AV169" i="3"/>
  <c r="AY146" i="3"/>
  <c r="BJ146" i="3"/>
  <c r="AV146" i="3"/>
  <c r="BH156" i="3"/>
  <c r="AM156" i="3"/>
  <c r="AY161" i="3"/>
  <c r="BJ161" i="3"/>
  <c r="AV161" i="3"/>
  <c r="AY165" i="3"/>
  <c r="BJ165" i="3"/>
  <c r="AV165" i="3"/>
  <c r="BH93" i="3"/>
  <c r="AY94" i="3"/>
  <c r="BJ94" i="3"/>
  <c r="AV94" i="3"/>
  <c r="BH95" i="3"/>
  <c r="AP95" i="3"/>
  <c r="AM95" i="3"/>
  <c r="AV97" i="3"/>
  <c r="AY97" i="3"/>
  <c r="BJ97" i="3"/>
  <c r="AY98" i="3"/>
  <c r="BJ98" i="3"/>
  <c r="AV101" i="3"/>
  <c r="AY101" i="3"/>
  <c r="BJ101" i="3"/>
  <c r="AY102" i="3"/>
  <c r="BJ102" i="3"/>
  <c r="AV105" i="3"/>
  <c r="AY105" i="3"/>
  <c r="BJ105" i="3"/>
  <c r="AY106" i="3"/>
  <c r="BJ106" i="3"/>
  <c r="AV109" i="3"/>
  <c r="AY109" i="3"/>
  <c r="BJ109" i="3"/>
  <c r="AM110" i="3"/>
  <c r="BH110" i="3"/>
  <c r="AV114" i="3"/>
  <c r="AY114" i="3"/>
  <c r="BJ114" i="3"/>
  <c r="AY144" i="3"/>
  <c r="BJ144" i="3"/>
  <c r="AV144" i="3"/>
  <c r="AY149" i="3"/>
  <c r="BJ149" i="3"/>
  <c r="AV149" i="3"/>
  <c r="BH154" i="3"/>
  <c r="AM154" i="3"/>
  <c r="AY156" i="3"/>
  <c r="BJ156" i="3"/>
  <c r="AV156" i="3"/>
  <c r="BH168" i="3"/>
  <c r="AM168" i="3"/>
  <c r="AY95" i="3"/>
  <c r="BJ95" i="3"/>
  <c r="AV95" i="3"/>
  <c r="AM97" i="3"/>
  <c r="BH97" i="3"/>
  <c r="AV103" i="3"/>
  <c r="AY103" i="3"/>
  <c r="BJ103" i="3"/>
  <c r="AV107" i="3"/>
  <c r="AY107" i="3"/>
  <c r="BJ107" i="3"/>
  <c r="AV113" i="3"/>
  <c r="AY113" i="3"/>
  <c r="BJ113" i="3"/>
  <c r="BH146" i="3"/>
  <c r="AM146" i="3"/>
  <c r="AY148" i="3"/>
  <c r="BJ148" i="3"/>
  <c r="AV148" i="3"/>
  <c r="AY157" i="3"/>
  <c r="BJ157" i="3"/>
  <c r="AV157" i="3"/>
  <c r="AY159" i="3"/>
  <c r="BJ159" i="3"/>
  <c r="AV159" i="3"/>
  <c r="AP93" i="3"/>
  <c r="AV111" i="3"/>
  <c r="AY111" i="3"/>
  <c r="BJ111" i="3"/>
  <c r="BH150" i="3"/>
  <c r="AM150" i="3"/>
  <c r="BH100" i="3"/>
  <c r="BH104" i="3"/>
  <c r="BH108" i="3"/>
  <c r="AV112" i="3"/>
  <c r="AY112" i="3"/>
  <c r="BJ112" i="3"/>
  <c r="AV115" i="3"/>
  <c r="AY115" i="3"/>
  <c r="BJ115" i="3"/>
  <c r="AM116" i="3"/>
  <c r="BH116" i="3"/>
  <c r="BH117" i="3"/>
  <c r="AM117" i="3"/>
  <c r="BH118" i="3"/>
  <c r="AM118" i="3"/>
  <c r="AM119" i="3"/>
  <c r="BH119" i="3"/>
  <c r="BH120" i="3"/>
  <c r="AM120" i="3"/>
  <c r="BH121" i="3"/>
  <c r="AM121" i="3"/>
  <c r="BH122" i="3"/>
  <c r="AM122" i="3"/>
  <c r="BH123" i="3"/>
  <c r="AM123" i="3"/>
  <c r="BH124" i="3"/>
  <c r="AM124" i="3"/>
  <c r="BH125" i="3"/>
  <c r="AM125" i="3"/>
  <c r="BH126" i="3"/>
  <c r="AM126" i="3"/>
  <c r="BH127" i="3"/>
  <c r="AM127" i="3"/>
  <c r="BH128" i="3"/>
  <c r="AM128" i="3"/>
  <c r="BH129" i="3"/>
  <c r="AM129" i="3"/>
  <c r="BH130" i="3"/>
  <c r="AM130" i="3"/>
  <c r="BH131" i="3"/>
  <c r="AM131" i="3"/>
  <c r="AM132" i="3"/>
  <c r="BH132" i="3"/>
  <c r="BH133" i="3"/>
  <c r="AM133" i="3"/>
  <c r="BH134" i="3"/>
  <c r="AM134" i="3"/>
  <c r="AM135" i="3"/>
  <c r="BH135" i="3"/>
  <c r="AM136" i="3"/>
  <c r="BH136" i="3"/>
  <c r="BH137" i="3"/>
  <c r="AM137" i="3"/>
  <c r="AM138" i="3"/>
  <c r="BH138" i="3"/>
  <c r="AM139" i="3"/>
  <c r="BH139" i="3"/>
  <c r="AM140" i="3"/>
  <c r="BH140" i="3"/>
  <c r="BH141" i="3"/>
  <c r="AM141" i="3"/>
  <c r="BH142" i="3"/>
  <c r="AM142" i="3"/>
  <c r="BH148" i="3"/>
  <c r="AM148" i="3"/>
  <c r="AY154" i="3"/>
  <c r="BJ154" i="3"/>
  <c r="AV154" i="3"/>
  <c r="BH158" i="3"/>
  <c r="AM158" i="3"/>
  <c r="BH160" i="3"/>
  <c r="AM160" i="3"/>
  <c r="AY167" i="3"/>
  <c r="BJ167" i="3"/>
  <c r="AV167" i="3"/>
  <c r="BH145" i="3"/>
  <c r="AM145" i="3"/>
  <c r="BH153" i="3"/>
  <c r="AM153" i="3"/>
  <c r="BH163" i="3"/>
  <c r="AM163" i="3"/>
  <c r="AM112" i="3"/>
  <c r="AV143" i="3"/>
  <c r="BH144" i="3"/>
  <c r="AM144" i="3"/>
  <c r="AY145" i="3"/>
  <c r="BJ145" i="3"/>
  <c r="AV145" i="3"/>
  <c r="AV151" i="3"/>
  <c r="BH152" i="3"/>
  <c r="AM152" i="3"/>
  <c r="AY153" i="3"/>
  <c r="BJ153" i="3"/>
  <c r="AV153" i="3"/>
  <c r="AY163" i="3"/>
  <c r="BJ163" i="3"/>
  <c r="AV163" i="3"/>
  <c r="BH164" i="3"/>
  <c r="AM164" i="3"/>
  <c r="BH114" i="3"/>
  <c r="BH147" i="3"/>
  <c r="AM147" i="3"/>
  <c r="BH155" i="3"/>
  <c r="AM155" i="3"/>
  <c r="AY160" i="3"/>
  <c r="BJ160" i="3"/>
  <c r="AV160" i="3"/>
  <c r="AY162" i="3"/>
  <c r="BJ162" i="3"/>
  <c r="AV162" i="3"/>
  <c r="AY168" i="3"/>
  <c r="BJ168" i="3"/>
  <c r="AV168" i="3"/>
  <c r="AY170" i="3"/>
  <c r="BJ170" i="3"/>
  <c r="AV170" i="3"/>
  <c r="BH94" i="3"/>
  <c r="AY116" i="3"/>
  <c r="BJ116" i="3"/>
  <c r="AY117" i="3"/>
  <c r="BJ117" i="3"/>
  <c r="AY118" i="3"/>
  <c r="BJ118" i="3"/>
  <c r="AY119" i="3"/>
  <c r="BJ119" i="3"/>
  <c r="AY120" i="3"/>
  <c r="BJ120" i="3"/>
  <c r="AY121" i="3"/>
  <c r="BJ121" i="3"/>
  <c r="AY122" i="3"/>
  <c r="BJ122" i="3"/>
  <c r="AY123" i="3"/>
  <c r="BJ123" i="3"/>
  <c r="AY124" i="3"/>
  <c r="BJ124" i="3"/>
  <c r="AY125" i="3"/>
  <c r="BJ125" i="3"/>
  <c r="AY126" i="3"/>
  <c r="BJ126" i="3"/>
  <c r="AY127" i="3"/>
  <c r="BJ127" i="3"/>
  <c r="AY128" i="3"/>
  <c r="BJ128" i="3"/>
  <c r="AY129" i="3"/>
  <c r="BJ129" i="3"/>
  <c r="AY130" i="3"/>
  <c r="BJ130" i="3"/>
  <c r="AY131" i="3"/>
  <c r="BJ131" i="3"/>
  <c r="AY132" i="3"/>
  <c r="BJ132" i="3"/>
  <c r="AY133" i="3"/>
  <c r="BJ133" i="3"/>
  <c r="AY134" i="3"/>
  <c r="BJ134" i="3"/>
  <c r="AY135" i="3"/>
  <c r="BJ135" i="3"/>
  <c r="AY136" i="3"/>
  <c r="BJ136" i="3"/>
  <c r="AY137" i="3"/>
  <c r="BJ137" i="3"/>
  <c r="AY138" i="3"/>
  <c r="BJ138" i="3"/>
  <c r="AY139" i="3"/>
  <c r="BJ139" i="3"/>
  <c r="AY140" i="3"/>
  <c r="BJ140" i="3"/>
  <c r="AY141" i="3"/>
  <c r="BJ141" i="3"/>
  <c r="AY142" i="3"/>
  <c r="BJ142" i="3"/>
  <c r="BH143" i="3"/>
  <c r="AM143" i="3"/>
  <c r="BH149" i="3"/>
  <c r="AM149" i="3"/>
  <c r="AV150" i="3"/>
  <c r="BH151" i="3"/>
  <c r="AM151" i="3"/>
  <c r="BH157" i="3"/>
  <c r="AM157" i="3"/>
  <c r="AV158" i="3"/>
  <c r="BH159" i="3"/>
  <c r="AM159" i="3"/>
  <c r="AY164" i="3"/>
  <c r="BJ164" i="3"/>
  <c r="AV164" i="3"/>
  <c r="AY166" i="3"/>
  <c r="BJ166" i="3"/>
  <c r="AV166" i="3"/>
  <c r="BH167" i="3"/>
  <c r="AM167" i="3"/>
  <c r="BH162" i="3"/>
  <c r="AM162" i="3"/>
  <c r="BH166" i="3"/>
  <c r="AM166" i="3"/>
  <c r="BH170" i="3"/>
  <c r="AM170" i="3"/>
  <c r="BH161" i="3"/>
  <c r="AM161" i="3"/>
  <c r="BH165" i="3"/>
  <c r="AM165" i="3"/>
  <c r="BH169" i="3"/>
  <c r="AM169" i="3"/>
  <c r="AY91" i="3"/>
  <c r="BJ91" i="3"/>
  <c r="AV91" i="3"/>
  <c r="AV90" i="3"/>
  <c r="AM21" i="20"/>
  <c r="AP21" i="20"/>
  <c r="BH21" i="20"/>
  <c r="BH25" i="20"/>
  <c r="AM25" i="20"/>
  <c r="BH29" i="20"/>
  <c r="AM29" i="20"/>
  <c r="BH20" i="20"/>
  <c r="AP20" i="20"/>
  <c r="BH24" i="20"/>
  <c r="AM24" i="20"/>
  <c r="AY28" i="20"/>
  <c r="BJ28" i="20"/>
  <c r="AV28" i="20"/>
  <c r="BH31" i="20"/>
  <c r="AM31" i="20"/>
  <c r="BH32" i="20"/>
  <c r="AM32" i="20"/>
  <c r="AV34" i="20"/>
  <c r="AY34" i="20"/>
  <c r="BJ34" i="20"/>
  <c r="BH36" i="20"/>
  <c r="AM36" i="20"/>
  <c r="BH48" i="20"/>
  <c r="AM48" i="20"/>
  <c r="BH56" i="20"/>
  <c r="AY59" i="20"/>
  <c r="BJ59" i="20"/>
  <c r="AV59" i="20"/>
  <c r="BH60" i="20"/>
  <c r="AM60" i="20"/>
  <c r="BH65" i="20"/>
  <c r="AM65" i="20"/>
  <c r="AY80" i="20"/>
  <c r="BJ80" i="20"/>
  <c r="AV80" i="20"/>
  <c r="BH83" i="20"/>
  <c r="AM83" i="20"/>
  <c r="AV86" i="20"/>
  <c r="AY86" i="20"/>
  <c r="BJ86" i="20"/>
  <c r="BH87" i="20"/>
  <c r="AM87" i="20"/>
  <c r="BH91" i="20"/>
  <c r="AM91" i="20"/>
  <c r="BH95" i="20"/>
  <c r="AM95" i="20"/>
  <c r="AM20" i="20"/>
  <c r="BH27" i="20"/>
  <c r="BH35" i="20"/>
  <c r="AM35" i="20"/>
  <c r="AV38" i="20"/>
  <c r="AY38" i="20"/>
  <c r="BJ38" i="20"/>
  <c r="BH39" i="20"/>
  <c r="AM39" i="20"/>
  <c r="BH43" i="20"/>
  <c r="AM43" i="20"/>
  <c r="BH47" i="20"/>
  <c r="AM47" i="20"/>
  <c r="BH52" i="20"/>
  <c r="AM52" i="20"/>
  <c r="BH64" i="20"/>
  <c r="AM64" i="20"/>
  <c r="BH72" i="20"/>
  <c r="AY75" i="20"/>
  <c r="BJ75" i="20"/>
  <c r="AV75" i="20"/>
  <c r="BH76" i="20"/>
  <c r="AM76" i="20"/>
  <c r="BH81" i="20"/>
  <c r="AM81" i="20"/>
  <c r="AY96" i="20"/>
  <c r="BJ96" i="20"/>
  <c r="AV96" i="20"/>
  <c r="AY20" i="20"/>
  <c r="BJ20" i="20"/>
  <c r="AV20" i="20"/>
  <c r="AY21" i="20"/>
  <c r="BJ21" i="20"/>
  <c r="AY24" i="20"/>
  <c r="BJ24" i="20"/>
  <c r="AV24" i="20"/>
  <c r="AV25" i="20"/>
  <c r="BH28" i="20"/>
  <c r="AM28" i="20"/>
  <c r="AY48" i="20"/>
  <c r="BJ48" i="20"/>
  <c r="AV48" i="20"/>
  <c r="BH51" i="20"/>
  <c r="AM51" i="20"/>
  <c r="AV54" i="20"/>
  <c r="AY54" i="20"/>
  <c r="BJ54" i="20"/>
  <c r="BH55" i="20"/>
  <c r="AM55" i="20"/>
  <c r="BH59" i="20"/>
  <c r="AM59" i="20"/>
  <c r="BH63" i="20"/>
  <c r="AM63" i="20"/>
  <c r="BH68" i="20"/>
  <c r="AM68" i="20"/>
  <c r="BH80" i="20"/>
  <c r="AM80" i="20"/>
  <c r="BH88" i="20"/>
  <c r="AY91" i="20"/>
  <c r="BJ91" i="20"/>
  <c r="AV91" i="20"/>
  <c r="BH92" i="20"/>
  <c r="AM92" i="20"/>
  <c r="AV32" i="20"/>
  <c r="AY43" i="20"/>
  <c r="BJ43" i="20"/>
  <c r="AV43" i="20"/>
  <c r="BH44" i="20"/>
  <c r="AM44" i="20"/>
  <c r="BH49" i="20"/>
  <c r="AM49" i="20"/>
  <c r="AY64" i="20"/>
  <c r="BJ64" i="20"/>
  <c r="AV64" i="20"/>
  <c r="BH67" i="20"/>
  <c r="AM67" i="20"/>
  <c r="AV70" i="20"/>
  <c r="AY70" i="20"/>
  <c r="BJ70" i="20"/>
  <c r="BH71" i="20"/>
  <c r="AM71" i="20"/>
  <c r="BH75" i="20"/>
  <c r="AM75" i="20"/>
  <c r="BH79" i="20"/>
  <c r="AM79" i="20"/>
  <c r="BH84" i="20"/>
  <c r="AM84" i="20"/>
  <c r="BH90" i="20"/>
  <c r="BH96" i="20"/>
  <c r="AM96" i="20"/>
  <c r="BH38" i="20"/>
  <c r="BH54" i="20"/>
  <c r="BH70" i="20"/>
  <c r="BH86" i="20"/>
  <c r="BH34" i="20"/>
  <c r="AV39" i="20"/>
  <c r="AV44" i="20"/>
  <c r="AM45" i="20"/>
  <c r="AY50" i="20"/>
  <c r="BJ50" i="20"/>
  <c r="BH50" i="20"/>
  <c r="AV55" i="20"/>
  <c r="AV60" i="20"/>
  <c r="AM61" i="20"/>
  <c r="AY66" i="20"/>
  <c r="BJ66" i="20"/>
  <c r="BH66" i="20"/>
  <c r="AV71" i="20"/>
  <c r="AV76" i="20"/>
  <c r="AM77" i="20"/>
  <c r="AY82" i="20"/>
  <c r="BJ82" i="20"/>
  <c r="BH82" i="20"/>
  <c r="AV87" i="20"/>
  <c r="AV92" i="20"/>
  <c r="AM93" i="20"/>
  <c r="AY30" i="20"/>
  <c r="BJ30" i="20"/>
  <c r="AV35" i="20"/>
  <c r="AM41" i="20"/>
  <c r="AY46" i="20"/>
  <c r="BJ46" i="20"/>
  <c r="AV51" i="20"/>
  <c r="AM57" i="20"/>
  <c r="AY62" i="20"/>
  <c r="BJ62" i="20"/>
  <c r="AV67" i="20"/>
  <c r="AM73" i="20"/>
  <c r="AY78" i="20"/>
  <c r="BJ78" i="20"/>
  <c r="AV83" i="20"/>
  <c r="AM89" i="20"/>
  <c r="AY94" i="20"/>
  <c r="BJ94" i="20"/>
  <c r="BH215" i="3"/>
  <c r="BE215" i="3"/>
  <c r="BD215" i="3"/>
  <c r="BC215" i="3"/>
  <c r="AU215" i="3"/>
  <c r="AT215" i="3"/>
  <c r="BH214" i="3"/>
  <c r="BE214" i="3"/>
  <c r="BC214" i="3"/>
  <c r="BD214" i="3"/>
  <c r="AT214" i="3"/>
  <c r="AU214" i="3"/>
  <c r="BH213" i="3"/>
  <c r="BE213" i="3"/>
  <c r="BD213" i="3"/>
  <c r="BC213" i="3"/>
  <c r="AY213" i="3"/>
  <c r="BJ213" i="3"/>
  <c r="AV213" i="3"/>
  <c r="AU213" i="3"/>
  <c r="AT213" i="3"/>
  <c r="BH212" i="3"/>
  <c r="BE212" i="3"/>
  <c r="BC212" i="3"/>
  <c r="BD212" i="3"/>
  <c r="AT212" i="3"/>
  <c r="AU212" i="3"/>
  <c r="BH211" i="3"/>
  <c r="BE211" i="3"/>
  <c r="BD211" i="3"/>
  <c r="BC211" i="3"/>
  <c r="AU211" i="3"/>
  <c r="AY211" i="3"/>
  <c r="BJ211" i="3"/>
  <c r="AT211" i="3"/>
  <c r="BH188" i="3"/>
  <c r="BE188" i="3"/>
  <c r="BD188" i="3"/>
  <c r="BC188" i="3"/>
  <c r="AV188" i="3"/>
  <c r="AU188" i="3"/>
  <c r="AY188" i="3"/>
  <c r="BJ188" i="3"/>
  <c r="AT188" i="3"/>
  <c r="BH184" i="3"/>
  <c r="BE184" i="3"/>
  <c r="BD184" i="3"/>
  <c r="BC184" i="3"/>
  <c r="AV184" i="3"/>
  <c r="AU184" i="3"/>
  <c r="AY184" i="3"/>
  <c r="BJ184" i="3"/>
  <c r="AT184" i="3"/>
  <c r="BH182" i="3"/>
  <c r="BE182" i="3"/>
  <c r="BC182" i="3"/>
  <c r="BD182" i="3"/>
  <c r="AV182" i="3"/>
  <c r="AT182" i="3"/>
  <c r="AU182" i="3"/>
  <c r="BH178" i="3"/>
  <c r="BE178" i="3"/>
  <c r="BC178" i="3"/>
  <c r="BD178" i="3"/>
  <c r="AV178" i="3"/>
  <c r="AT178" i="3"/>
  <c r="AU178" i="3"/>
  <c r="BH49" i="21"/>
  <c r="BE49" i="21"/>
  <c r="BD49" i="21"/>
  <c r="BC49" i="21"/>
  <c r="AU49" i="21"/>
  <c r="AY49" i="21"/>
  <c r="BJ49" i="21"/>
  <c r="AT49" i="21"/>
  <c r="BH48" i="21"/>
  <c r="BE48" i="21"/>
  <c r="BC48" i="21"/>
  <c r="BD48" i="21"/>
  <c r="AT48" i="21"/>
  <c r="AU48" i="21"/>
  <c r="BH47" i="21"/>
  <c r="BE47" i="21"/>
  <c r="BC47" i="21"/>
  <c r="BD47" i="21"/>
  <c r="AV47" i="21"/>
  <c r="AT47" i="21"/>
  <c r="AU47" i="21"/>
  <c r="AY47" i="21"/>
  <c r="BJ47" i="21"/>
  <c r="BH46" i="21"/>
  <c r="BE46" i="21"/>
  <c r="BC46" i="21"/>
  <c r="BD46" i="21"/>
  <c r="AT46" i="21"/>
  <c r="AU46" i="21"/>
  <c r="BH45" i="21"/>
  <c r="BE45" i="21"/>
  <c r="BD45" i="21"/>
  <c r="BC45" i="21"/>
  <c r="AU45" i="21"/>
  <c r="AY45" i="21"/>
  <c r="BJ45" i="21"/>
  <c r="AT45" i="21"/>
  <c r="BH22" i="21"/>
  <c r="BE22" i="21"/>
  <c r="BC22" i="21"/>
  <c r="BD22" i="21"/>
  <c r="AV22" i="21"/>
  <c r="AT22" i="21"/>
  <c r="AU22" i="21"/>
  <c r="AY22" i="21"/>
  <c r="BJ22" i="21"/>
  <c r="BH18" i="21"/>
  <c r="BE18" i="21"/>
  <c r="BD18" i="21"/>
  <c r="BC18" i="21"/>
  <c r="AV18" i="21"/>
  <c r="AU18" i="21"/>
  <c r="AY18" i="21"/>
  <c r="BJ18" i="21"/>
  <c r="AT18" i="21"/>
  <c r="BH16" i="21"/>
  <c r="BE16" i="21"/>
  <c r="BC16" i="21"/>
  <c r="BD16" i="21"/>
  <c r="AV16" i="21"/>
  <c r="AT16" i="21"/>
  <c r="AU16" i="21"/>
  <c r="BH12" i="21"/>
  <c r="BE12" i="21"/>
  <c r="BC12" i="21"/>
  <c r="BD12" i="21"/>
  <c r="AV12" i="21"/>
  <c r="AU12" i="21"/>
  <c r="AT12" i="21"/>
  <c r="AY212" i="3"/>
  <c r="BJ212" i="3"/>
  <c r="AV212" i="3"/>
  <c r="AY214" i="3"/>
  <c r="BJ214" i="3"/>
  <c r="AV214" i="3"/>
  <c r="AV211" i="3"/>
  <c r="AV215" i="3"/>
  <c r="AY46" i="21"/>
  <c r="BJ46" i="21"/>
  <c r="AV46" i="21"/>
  <c r="AY48" i="21"/>
  <c r="BJ48" i="21"/>
  <c r="AV48" i="21"/>
  <c r="AV45" i="21"/>
  <c r="AV49" i="21"/>
  <c r="BH12" i="19"/>
  <c r="BE12" i="19"/>
  <c r="BC12" i="19"/>
  <c r="BD12" i="19"/>
  <c r="AV12" i="19"/>
  <c r="AT12" i="19"/>
  <c r="AU12" i="19"/>
  <c r="AY12" i="19"/>
  <c r="BH9" i="19"/>
  <c r="BE9" i="19"/>
  <c r="BD9" i="19"/>
  <c r="BC9" i="19"/>
  <c r="AV9" i="19"/>
  <c r="AU9" i="19"/>
  <c r="AY9" i="19"/>
  <c r="AT9" i="19"/>
  <c r="BH7" i="19"/>
  <c r="BE7" i="19"/>
  <c r="BD7" i="19"/>
  <c r="BC7" i="19"/>
  <c r="AV7" i="19"/>
  <c r="AU7" i="19"/>
  <c r="AY7" i="19"/>
  <c r="BJ7" i="19"/>
  <c r="AT7" i="19"/>
  <c r="BH6" i="19"/>
  <c r="BE6" i="19"/>
  <c r="BD6" i="19"/>
  <c r="BC6" i="19"/>
  <c r="AV6" i="19"/>
  <c r="AT6" i="19"/>
  <c r="AU6" i="19"/>
  <c r="AD70" i="3"/>
  <c r="AB70" i="3"/>
  <c r="AC70" i="3"/>
  <c r="AG70" i="3"/>
  <c r="O70" i="3"/>
  <c r="AD69" i="3"/>
  <c r="AB69" i="3"/>
  <c r="AC69" i="3"/>
  <c r="AG69" i="3"/>
  <c r="O69" i="3"/>
  <c r="AD68" i="3"/>
  <c r="AC68" i="3"/>
  <c r="AG68" i="3"/>
  <c r="AB68" i="3"/>
  <c r="O68" i="3"/>
  <c r="AD67" i="3"/>
  <c r="AB67" i="3"/>
  <c r="AC67" i="3"/>
  <c r="AG67" i="3"/>
  <c r="O67" i="3"/>
  <c r="AD66" i="3"/>
  <c r="AB66" i="3"/>
  <c r="AC66" i="3"/>
  <c r="AG66" i="3"/>
  <c r="O66" i="3"/>
  <c r="AD65" i="3"/>
  <c r="AB65" i="3"/>
  <c r="AC65" i="3"/>
  <c r="AG65" i="3"/>
  <c r="O65" i="3"/>
  <c r="O64" i="3"/>
  <c r="O63" i="3"/>
  <c r="O62" i="3"/>
  <c r="AD61" i="3"/>
  <c r="AB61" i="3"/>
  <c r="AC61" i="3"/>
  <c r="O61" i="3"/>
  <c r="AD60" i="3"/>
  <c r="AB60" i="3"/>
  <c r="AC60" i="3"/>
  <c r="O60" i="3"/>
  <c r="AD59" i="3"/>
  <c r="AC59" i="3"/>
  <c r="AB59" i="3"/>
  <c r="O59" i="3"/>
  <c r="AV58" i="3"/>
  <c r="AT58" i="3"/>
  <c r="AU58" i="3"/>
  <c r="AY58" i="3"/>
  <c r="BJ58" i="3"/>
  <c r="AV54" i="3"/>
  <c r="AT54" i="3"/>
  <c r="AU54" i="3"/>
  <c r="AY54" i="3"/>
  <c r="BJ54" i="3"/>
  <c r="AV53" i="3"/>
  <c r="AU53" i="3"/>
  <c r="AY53" i="3"/>
  <c r="BJ53" i="3"/>
  <c r="AT53" i="3"/>
  <c r="AV50" i="3"/>
  <c r="AU50" i="3"/>
  <c r="AY50" i="3"/>
  <c r="BJ50" i="3"/>
  <c r="AT50" i="3"/>
  <c r="AV49" i="3"/>
  <c r="AT49" i="3"/>
  <c r="AU49" i="3"/>
  <c r="AY49" i="3"/>
  <c r="BJ49" i="3"/>
  <c r="AT38" i="3"/>
  <c r="AU38" i="3"/>
  <c r="O37" i="18"/>
  <c r="O36" i="18"/>
  <c r="O35" i="18"/>
  <c r="O34" i="18"/>
  <c r="O33" i="18"/>
  <c r="O32" i="18"/>
  <c r="O31" i="18"/>
  <c r="O30" i="18"/>
  <c r="O29" i="18"/>
  <c r="O28" i="18"/>
  <c r="O27" i="18"/>
  <c r="O26" i="18"/>
  <c r="BH31" i="18"/>
  <c r="BE31" i="18"/>
  <c r="BC31" i="18"/>
  <c r="BD31" i="18"/>
  <c r="AU31" i="18"/>
  <c r="AY31" i="18"/>
  <c r="BJ31" i="18" s="1"/>
  <c r="AT31" i="18"/>
  <c r="BH30" i="18"/>
  <c r="BE30" i="18"/>
  <c r="BC30" i="18"/>
  <c r="BD30" i="18"/>
  <c r="AT30" i="18"/>
  <c r="AU30" i="18"/>
  <c r="AV30" i="18" s="1"/>
  <c r="BH29" i="18"/>
  <c r="BE29" i="18"/>
  <c r="BC29" i="18"/>
  <c r="BD29" i="18"/>
  <c r="AT29" i="18"/>
  <c r="AU29" i="18"/>
  <c r="AY29" i="18" s="1"/>
  <c r="BJ29" i="18" s="1"/>
  <c r="BH28" i="18"/>
  <c r="BE28" i="18"/>
  <c r="BC28" i="18"/>
  <c r="BD28" i="18"/>
  <c r="AT28" i="18"/>
  <c r="AU28" i="18"/>
  <c r="AY28" i="18" s="1"/>
  <c r="BJ28" i="18" s="1"/>
  <c r="BH27" i="18"/>
  <c r="BE27" i="18"/>
  <c r="BC27" i="18"/>
  <c r="BD27" i="18" s="1"/>
  <c r="AT27" i="18"/>
  <c r="AU27" i="18"/>
  <c r="AY27" i="18"/>
  <c r="BJ27" i="18"/>
  <c r="BH26" i="18"/>
  <c r="BE26" i="18"/>
  <c r="BC26" i="18"/>
  <c r="BD26" i="18"/>
  <c r="AV26" i="18"/>
  <c r="AY38" i="3"/>
  <c r="BJ38" i="3"/>
  <c r="AV38" i="3"/>
  <c r="AV29" i="18"/>
  <c r="AV27" i="18"/>
  <c r="AV31" i="18"/>
  <c r="BH25" i="18"/>
  <c r="AV25" i="18"/>
  <c r="AT25" i="18"/>
  <c r="AU25" i="18"/>
  <c r="AY25" i="18"/>
  <c r="BJ25" i="18"/>
  <c r="AV21" i="18"/>
  <c r="AU21" i="18"/>
  <c r="AY21" i="18"/>
  <c r="BJ21" i="18"/>
  <c r="AT21" i="18"/>
  <c r="AV20" i="18"/>
  <c r="AU20" i="18"/>
  <c r="AY20" i="18"/>
  <c r="BJ20" i="18"/>
  <c r="AT20" i="18"/>
  <c r="BH17" i="18"/>
  <c r="AV17" i="18"/>
  <c r="AT17" i="18"/>
  <c r="AU17" i="18"/>
  <c r="AY17" i="18"/>
  <c r="BJ17" i="18"/>
  <c r="BH16" i="18"/>
  <c r="AV16" i="18"/>
  <c r="AT16" i="18"/>
  <c r="AU16" i="18"/>
  <c r="AY16" i="18"/>
  <c r="BJ16" i="18"/>
  <c r="BH5" i="18"/>
  <c r="AT5" i="18"/>
  <c r="AU5" i="18"/>
  <c r="AU31" i="17"/>
  <c r="AY31" i="17"/>
  <c r="BJ31" i="17"/>
  <c r="AT31" i="17"/>
  <c r="AD31" i="17"/>
  <c r="AC31" i="17"/>
  <c r="AG31" i="17"/>
  <c r="AB31" i="17"/>
  <c r="O31" i="17"/>
  <c r="AT30" i="17"/>
  <c r="AU30" i="17"/>
  <c r="AD30" i="17"/>
  <c r="AB30" i="17"/>
  <c r="AC30" i="17"/>
  <c r="AG30" i="17"/>
  <c r="O30" i="17"/>
  <c r="AU29" i="17"/>
  <c r="AY29" i="17"/>
  <c r="BJ29" i="17"/>
  <c r="AT29" i="17"/>
  <c r="AD29" i="17"/>
  <c r="AC29" i="17"/>
  <c r="AG29" i="17"/>
  <c r="AB29" i="17"/>
  <c r="O29" i="17"/>
  <c r="AT28" i="17"/>
  <c r="AU28" i="17"/>
  <c r="AD28" i="17"/>
  <c r="AB28" i="17"/>
  <c r="AC28" i="17"/>
  <c r="AG28" i="17"/>
  <c r="O28" i="17"/>
  <c r="AU27" i="17"/>
  <c r="AY27" i="17"/>
  <c r="BJ27" i="17"/>
  <c r="AT27" i="17"/>
  <c r="AD27" i="17"/>
  <c r="AC27" i="17"/>
  <c r="AG27" i="17"/>
  <c r="AB27" i="17"/>
  <c r="O27" i="17"/>
  <c r="AT26" i="17"/>
  <c r="AU26" i="17"/>
  <c r="AD26" i="17"/>
  <c r="AB26" i="17"/>
  <c r="AC26" i="17"/>
  <c r="AG26" i="17"/>
  <c r="O26" i="17"/>
  <c r="AU25" i="17"/>
  <c r="AY25" i="17"/>
  <c r="BJ25" i="17"/>
  <c r="AT25" i="17"/>
  <c r="AD25" i="17"/>
  <c r="AC25" i="17"/>
  <c r="AG25" i="17"/>
  <c r="AB25" i="17"/>
  <c r="O25" i="17"/>
  <c r="AT24" i="17"/>
  <c r="AU24" i="17"/>
  <c r="AD24" i="17"/>
  <c r="AB24" i="17"/>
  <c r="AC24" i="17"/>
  <c r="AG24" i="17"/>
  <c r="O24" i="17"/>
  <c r="AU23" i="17"/>
  <c r="AY23" i="17"/>
  <c r="BJ23" i="17"/>
  <c r="AT23" i="17"/>
  <c r="AD23" i="17"/>
  <c r="AC23" i="17"/>
  <c r="AG23" i="17"/>
  <c r="AB23" i="17"/>
  <c r="O23" i="17"/>
  <c r="AT22" i="17"/>
  <c r="AU22" i="17"/>
  <c r="AD22" i="17"/>
  <c r="AB22" i="17"/>
  <c r="AC22" i="17"/>
  <c r="AG22" i="17"/>
  <c r="O22" i="17"/>
  <c r="O31" i="3"/>
  <c r="O30" i="3"/>
  <c r="O29" i="3"/>
  <c r="O28" i="3"/>
  <c r="O27" i="3"/>
  <c r="O26" i="3"/>
  <c r="O25" i="3"/>
  <c r="O24" i="3"/>
  <c r="O23" i="3"/>
  <c r="O22" i="3"/>
  <c r="AT31" i="3"/>
  <c r="AU31" i="3"/>
  <c r="AY31" i="3"/>
  <c r="BJ31" i="3"/>
  <c r="AU30" i="3"/>
  <c r="AY30" i="3"/>
  <c r="BJ30" i="3"/>
  <c r="AT30" i="3"/>
  <c r="AT29" i="3"/>
  <c r="AU29" i="3"/>
  <c r="AT28" i="3"/>
  <c r="AU28" i="3"/>
  <c r="AU27" i="3"/>
  <c r="AY27" i="3"/>
  <c r="BJ27" i="3"/>
  <c r="AT27" i="3"/>
  <c r="AT26" i="3"/>
  <c r="AU26" i="3"/>
  <c r="AY26" i="3"/>
  <c r="BJ26" i="3"/>
  <c r="AT25" i="3"/>
  <c r="AU25" i="3"/>
  <c r="AT24" i="3"/>
  <c r="AU24" i="3"/>
  <c r="AT23" i="3"/>
  <c r="AU23" i="3"/>
  <c r="AV23" i="3"/>
  <c r="AT22" i="3"/>
  <c r="AU22" i="3"/>
  <c r="AY5" i="18"/>
  <c r="BJ5" i="18"/>
  <c r="AV5" i="18"/>
  <c r="AV22" i="17"/>
  <c r="AY22" i="17"/>
  <c r="BJ22" i="17"/>
  <c r="AV26" i="17"/>
  <c r="AY26" i="17"/>
  <c r="BJ26" i="17"/>
  <c r="AV30" i="17"/>
  <c r="AY30" i="17"/>
  <c r="BJ30" i="17"/>
  <c r="AV24" i="17"/>
  <c r="AY24" i="17"/>
  <c r="BJ24" i="17"/>
  <c r="AV28" i="17"/>
  <c r="AY28" i="17"/>
  <c r="BJ28" i="17"/>
  <c r="AV23" i="17"/>
  <c r="AV25" i="17"/>
  <c r="AV27" i="17"/>
  <c r="AV29" i="17"/>
  <c r="AV31" i="17"/>
  <c r="AY22" i="3"/>
  <c r="BJ22" i="3"/>
  <c r="AV22" i="3"/>
  <c r="AV26" i="3"/>
  <c r="AV30" i="3"/>
  <c r="AY24" i="3"/>
  <c r="BJ24" i="3"/>
  <c r="AV24" i="3"/>
  <c r="AV25" i="3"/>
  <c r="AY25" i="3"/>
  <c r="BJ25" i="3"/>
  <c r="AV29" i="3"/>
  <c r="AY29" i="3"/>
  <c r="BJ29" i="3"/>
  <c r="AY28" i="3"/>
  <c r="BJ28" i="3"/>
  <c r="AV28" i="3"/>
  <c r="AV27" i="3"/>
  <c r="AV31" i="3"/>
  <c r="AY23" i="3"/>
  <c r="BJ23" i="3"/>
  <c r="BJ11" i="20"/>
  <c r="H40" i="27"/>
  <c r="AD276" i="3"/>
  <c r="AB276" i="3"/>
  <c r="AC276" i="3"/>
  <c r="AG276" i="3"/>
  <c r="BJ276" i="3"/>
  <c r="AD275" i="3"/>
  <c r="AB275" i="3"/>
  <c r="AC275" i="3"/>
  <c r="AG275" i="3"/>
  <c r="BJ275" i="3"/>
  <c r="AD274" i="3"/>
  <c r="AB274" i="3"/>
  <c r="AC274" i="3"/>
  <c r="AG274" i="3"/>
  <c r="BJ274" i="3"/>
  <c r="AD273" i="3"/>
  <c r="AB273" i="3"/>
  <c r="AC273" i="3"/>
  <c r="AG273" i="3"/>
  <c r="BJ273" i="3"/>
  <c r="AD272" i="3"/>
  <c r="AB272" i="3"/>
  <c r="AC272" i="3"/>
  <c r="AG272" i="3"/>
  <c r="BJ272" i="3"/>
  <c r="AD271" i="3"/>
  <c r="AB271" i="3"/>
  <c r="AC271" i="3"/>
  <c r="AG271" i="3"/>
  <c r="BJ271" i="3"/>
  <c r="AD270" i="3"/>
  <c r="AB270" i="3"/>
  <c r="AC270" i="3"/>
  <c r="AG270" i="3"/>
  <c r="BJ270" i="3"/>
  <c r="BH269" i="3"/>
  <c r="AD269" i="3"/>
  <c r="AB269" i="3"/>
  <c r="AC269" i="3"/>
  <c r="AG269" i="3"/>
  <c r="BJ269" i="3"/>
  <c r="O226" i="3"/>
  <c r="O225" i="3"/>
  <c r="O224" i="3"/>
  <c r="O223" i="3"/>
  <c r="O222" i="3"/>
  <c r="O221" i="3"/>
  <c r="O220" i="3"/>
  <c r="O219" i="3"/>
  <c r="O218" i="3"/>
  <c r="O217" i="3"/>
  <c r="O216" i="3"/>
  <c r="AK78" i="3"/>
  <c r="AL78" i="3"/>
  <c r="AB78" i="3"/>
  <c r="AC78" i="3"/>
  <c r="O78" i="3"/>
  <c r="AB77" i="3"/>
  <c r="AC77" i="3"/>
  <c r="O77" i="3"/>
  <c r="AB76" i="3"/>
  <c r="AC76" i="3"/>
  <c r="AG76" i="3"/>
  <c r="BJ76" i="3"/>
  <c r="O76" i="3"/>
  <c r="AK75" i="3"/>
  <c r="AL75" i="3"/>
  <c r="AD75" i="3"/>
  <c r="AB75" i="3"/>
  <c r="AC75" i="3"/>
  <c r="AG75" i="3"/>
  <c r="O75" i="3"/>
  <c r="AK74" i="3"/>
  <c r="AL74" i="3"/>
  <c r="AD74" i="3"/>
  <c r="AB74" i="3"/>
  <c r="AC74" i="3"/>
  <c r="AG74" i="3"/>
  <c r="O74" i="3"/>
  <c r="AK73" i="3"/>
  <c r="AL73" i="3"/>
  <c r="AB73" i="3"/>
  <c r="AC73" i="3"/>
  <c r="O73" i="3"/>
  <c r="AK72" i="3"/>
  <c r="AL72" i="3"/>
  <c r="AP72" i="3"/>
  <c r="AB72" i="3"/>
  <c r="AC72" i="3"/>
  <c r="AG72" i="3"/>
  <c r="O72" i="3"/>
  <c r="AB71" i="3"/>
  <c r="AC71" i="3"/>
  <c r="O71" i="3"/>
  <c r="O37" i="3"/>
  <c r="O36" i="3"/>
  <c r="O35" i="3"/>
  <c r="O34" i="3"/>
  <c r="O33" i="3"/>
  <c r="O32" i="3"/>
  <c r="AD31" i="3"/>
  <c r="AB31" i="3"/>
  <c r="AC31" i="3"/>
  <c r="AG31" i="3"/>
  <c r="AD30" i="3"/>
  <c r="AB30" i="3"/>
  <c r="AC30" i="3"/>
  <c r="AG30" i="3"/>
  <c r="AD29" i="3"/>
  <c r="AB29" i="3"/>
  <c r="AC29" i="3"/>
  <c r="AG29" i="3"/>
  <c r="AD28" i="3"/>
  <c r="AB28" i="3"/>
  <c r="AC28" i="3"/>
  <c r="AG28" i="3"/>
  <c r="AD27" i="3"/>
  <c r="AB27" i="3"/>
  <c r="AC27" i="3"/>
  <c r="AG27" i="3"/>
  <c r="AD26" i="3"/>
  <c r="AB26" i="3"/>
  <c r="AC26" i="3"/>
  <c r="AG26" i="3"/>
  <c r="AD25" i="3"/>
  <c r="AB25" i="3"/>
  <c r="AC25" i="3"/>
  <c r="AG25" i="3"/>
  <c r="AD24" i="3"/>
  <c r="AB24" i="3"/>
  <c r="AC24" i="3"/>
  <c r="AG24" i="3"/>
  <c r="AD23" i="3"/>
  <c r="AB23" i="3"/>
  <c r="AC23" i="3"/>
  <c r="AG23" i="3"/>
  <c r="AD22" i="3"/>
  <c r="AB22" i="3"/>
  <c r="AC22" i="3"/>
  <c r="AG22" i="3"/>
  <c r="AD20" i="25"/>
  <c r="AB20" i="25"/>
  <c r="AC20" i="25"/>
  <c r="AG20" i="25"/>
  <c r="BJ20" i="25"/>
  <c r="AD19" i="25"/>
  <c r="AB19" i="25"/>
  <c r="AC19" i="25"/>
  <c r="AG19" i="25"/>
  <c r="BJ19" i="25"/>
  <c r="AD18" i="25"/>
  <c r="AB18" i="25"/>
  <c r="AC18" i="25"/>
  <c r="AG18" i="25"/>
  <c r="BJ18" i="25"/>
  <c r="AD17" i="25"/>
  <c r="AC17" i="25"/>
  <c r="AG17" i="25"/>
  <c r="BJ17" i="25"/>
  <c r="AB17" i="25"/>
  <c r="AD16" i="25"/>
  <c r="AB16" i="25"/>
  <c r="AC16" i="25"/>
  <c r="AG16" i="25"/>
  <c r="BJ16" i="25"/>
  <c r="AD15" i="25"/>
  <c r="AB15" i="25"/>
  <c r="AC15" i="25"/>
  <c r="AG15" i="25"/>
  <c r="BJ15" i="25"/>
  <c r="AD14" i="25"/>
  <c r="AB14" i="25"/>
  <c r="AC14" i="25"/>
  <c r="AG14" i="25"/>
  <c r="BJ14" i="25"/>
  <c r="BH13" i="25"/>
  <c r="AD13" i="25"/>
  <c r="AB13" i="25"/>
  <c r="AC13" i="25"/>
  <c r="AG13" i="25"/>
  <c r="BJ13" i="25"/>
  <c r="O60" i="21"/>
  <c r="O59" i="21"/>
  <c r="O58" i="21"/>
  <c r="O57" i="21"/>
  <c r="O56" i="21"/>
  <c r="O55" i="21"/>
  <c r="O54" i="21"/>
  <c r="O53" i="21"/>
  <c r="O52" i="21"/>
  <c r="O51" i="21"/>
  <c r="O50" i="21"/>
  <c r="AD37" i="18"/>
  <c r="AB37" i="18"/>
  <c r="AC37" i="18" s="1"/>
  <c r="AG37" i="18" s="1"/>
  <c r="AD36" i="18"/>
  <c r="AB36" i="18"/>
  <c r="AC36" i="18"/>
  <c r="AG36" i="18" s="1"/>
  <c r="AD35" i="18"/>
  <c r="AB35" i="18"/>
  <c r="AC35" i="18"/>
  <c r="AG35" i="18" s="1"/>
  <c r="AD34" i="18"/>
  <c r="AB34" i="18"/>
  <c r="AC34" i="18"/>
  <c r="AG34" i="18" s="1"/>
  <c r="AD33" i="18"/>
  <c r="AB33" i="18"/>
  <c r="AC33" i="18" s="1"/>
  <c r="AG33" i="18" s="1"/>
  <c r="AD32" i="18"/>
  <c r="AB32" i="18"/>
  <c r="AC32" i="18"/>
  <c r="AG32" i="18" s="1"/>
  <c r="O37" i="17"/>
  <c r="O36" i="17"/>
  <c r="O35" i="17"/>
  <c r="O34" i="17"/>
  <c r="O33" i="17"/>
  <c r="O32" i="17"/>
  <c r="AG73" i="3"/>
  <c r="AD73" i="3"/>
  <c r="AD78" i="3"/>
  <c r="AG78" i="3"/>
  <c r="BH77" i="3"/>
  <c r="AG77" i="3"/>
  <c r="BJ77" i="3"/>
  <c r="AD77" i="3"/>
  <c r="AD71" i="3"/>
  <c r="AG71" i="3"/>
  <c r="BJ71" i="3"/>
  <c r="BH71" i="3"/>
  <c r="AP73" i="3"/>
  <c r="AM73" i="3"/>
  <c r="AP74" i="3"/>
  <c r="BJ74" i="3"/>
  <c r="AM74" i="3"/>
  <c r="BH74" i="3"/>
  <c r="AM75" i="3"/>
  <c r="AP75" i="3"/>
  <c r="AM78" i="3"/>
  <c r="AP78" i="3"/>
  <c r="AD72" i="3"/>
  <c r="AM72" i="3"/>
  <c r="AD76" i="3"/>
  <c r="BH76" i="3"/>
  <c r="AK267" i="3"/>
  <c r="AL267" i="3"/>
  <c r="AK266" i="3"/>
  <c r="AL266" i="3"/>
  <c r="AK265" i="3"/>
  <c r="AL265" i="3"/>
  <c r="AK264" i="3"/>
  <c r="AL264" i="3"/>
  <c r="AK263" i="3"/>
  <c r="AL263" i="3"/>
  <c r="AK262" i="3"/>
  <c r="AL262" i="3"/>
  <c r="AK261" i="3"/>
  <c r="AL261" i="3"/>
  <c r="AP262" i="3"/>
  <c r="BJ262" i="3"/>
  <c r="AM262" i="3"/>
  <c r="BH262" i="3"/>
  <c r="AP266" i="3"/>
  <c r="BJ266" i="3"/>
  <c r="AM266" i="3"/>
  <c r="BH266" i="3"/>
  <c r="BH263" i="3"/>
  <c r="AP263" i="3"/>
  <c r="BJ263" i="3"/>
  <c r="AM263" i="3"/>
  <c r="AP264" i="3"/>
  <c r="BJ264" i="3"/>
  <c r="AM264" i="3"/>
  <c r="BH264" i="3"/>
  <c r="BH261" i="3"/>
  <c r="AP261" i="3"/>
  <c r="BJ261" i="3"/>
  <c r="AM261" i="3"/>
  <c r="BH265" i="3"/>
  <c r="AP265" i="3"/>
  <c r="BJ265" i="3"/>
  <c r="AM265" i="3"/>
  <c r="BH267" i="3"/>
  <c r="AP267" i="3"/>
  <c r="BJ267" i="3"/>
  <c r="AM267" i="3"/>
  <c r="AD215" i="3"/>
  <c r="AB215" i="3"/>
  <c r="AC215" i="3"/>
  <c r="AG215" i="3"/>
  <c r="O215" i="3"/>
  <c r="AD214" i="3"/>
  <c r="AB214" i="3"/>
  <c r="AC214" i="3"/>
  <c r="AG214" i="3"/>
  <c r="O214" i="3"/>
  <c r="AD213" i="3"/>
  <c r="AB213" i="3"/>
  <c r="AC213" i="3"/>
  <c r="AG213" i="3"/>
  <c r="O213" i="3"/>
  <c r="AD212" i="3"/>
  <c r="AB212" i="3"/>
  <c r="AC212" i="3"/>
  <c r="AG212" i="3"/>
  <c r="O212" i="3"/>
  <c r="AD211" i="3"/>
  <c r="AB211" i="3"/>
  <c r="AC211" i="3"/>
  <c r="AG211" i="3"/>
  <c r="O211" i="3"/>
  <c r="AB210" i="3"/>
  <c r="AC210" i="3"/>
  <c r="O210" i="3"/>
  <c r="AB209" i="3"/>
  <c r="AC209" i="3"/>
  <c r="AG209" i="3"/>
  <c r="BJ209" i="3"/>
  <c r="O209" i="3"/>
  <c r="AB208" i="3"/>
  <c r="AC208" i="3"/>
  <c r="O208" i="3"/>
  <c r="AB207" i="3"/>
  <c r="AC207" i="3"/>
  <c r="O207" i="3"/>
  <c r="AB206" i="3"/>
  <c r="AC206" i="3"/>
  <c r="O206" i="3"/>
  <c r="AB205" i="3"/>
  <c r="AC205" i="3"/>
  <c r="O205" i="3"/>
  <c r="AB204" i="3"/>
  <c r="AC204" i="3"/>
  <c r="AD204" i="3"/>
  <c r="O204" i="3"/>
  <c r="AB203" i="3"/>
  <c r="AC203" i="3"/>
  <c r="O203" i="3"/>
  <c r="AB202" i="3"/>
  <c r="AC202" i="3"/>
  <c r="O202" i="3"/>
  <c r="AB201" i="3"/>
  <c r="AC201" i="3"/>
  <c r="O201" i="3"/>
  <c r="AB200" i="3"/>
  <c r="AC200" i="3"/>
  <c r="O200" i="3"/>
  <c r="AD199" i="3"/>
  <c r="AB199" i="3"/>
  <c r="AC199" i="3"/>
  <c r="AG199" i="3"/>
  <c r="O199" i="3"/>
  <c r="AD198" i="3"/>
  <c r="AB198" i="3"/>
  <c r="AC198" i="3"/>
  <c r="AG198" i="3"/>
  <c r="O198" i="3"/>
  <c r="AB197" i="3"/>
  <c r="AC197" i="3"/>
  <c r="O197" i="3"/>
  <c r="AB196" i="3"/>
  <c r="AC196" i="3"/>
  <c r="AD196" i="3"/>
  <c r="O196" i="3"/>
  <c r="AB195" i="3"/>
  <c r="AC195" i="3"/>
  <c r="O195" i="3"/>
  <c r="AB194" i="3"/>
  <c r="AC194" i="3"/>
  <c r="O194" i="3"/>
  <c r="AB193" i="3"/>
  <c r="AC193" i="3"/>
  <c r="AG193" i="3"/>
  <c r="BJ193" i="3"/>
  <c r="O193" i="3"/>
  <c r="AB192" i="3"/>
  <c r="AC192" i="3"/>
  <c r="O192" i="3"/>
  <c r="AD191" i="3"/>
  <c r="AB191" i="3"/>
  <c r="AC191" i="3"/>
  <c r="AG191" i="3"/>
  <c r="O191" i="3"/>
  <c r="AB190" i="3"/>
  <c r="AC190" i="3"/>
  <c r="AD190" i="3"/>
  <c r="O190" i="3"/>
  <c r="AB189" i="3"/>
  <c r="AC189" i="3"/>
  <c r="O189" i="3"/>
  <c r="AD188" i="3"/>
  <c r="AB188" i="3"/>
  <c r="AC188" i="3"/>
  <c r="AG188" i="3"/>
  <c r="O188" i="3"/>
  <c r="AD187" i="3"/>
  <c r="AB187" i="3"/>
  <c r="AC187" i="3"/>
  <c r="AG187" i="3"/>
  <c r="O187" i="3"/>
  <c r="AD186" i="3"/>
  <c r="AB186" i="3"/>
  <c r="AC186" i="3"/>
  <c r="AG186" i="3"/>
  <c r="O186" i="3"/>
  <c r="AK185" i="3"/>
  <c r="AL185" i="3"/>
  <c r="AM185" i="3"/>
  <c r="AD185" i="3"/>
  <c r="AB185" i="3"/>
  <c r="AC185" i="3"/>
  <c r="AG185" i="3"/>
  <c r="O185" i="3"/>
  <c r="AD184" i="3"/>
  <c r="AB184" i="3"/>
  <c r="AC184" i="3"/>
  <c r="AG184" i="3"/>
  <c r="O184" i="3"/>
  <c r="AK183" i="3"/>
  <c r="AL183" i="3"/>
  <c r="AD183" i="3"/>
  <c r="AB183" i="3"/>
  <c r="AC183" i="3"/>
  <c r="AG183" i="3"/>
  <c r="O183" i="3"/>
  <c r="AD182" i="3"/>
  <c r="AB182" i="3"/>
  <c r="AC182" i="3"/>
  <c r="AG182" i="3"/>
  <c r="O182" i="3"/>
  <c r="AB181" i="3"/>
  <c r="AC181" i="3"/>
  <c r="AD181" i="3"/>
  <c r="O181" i="3"/>
  <c r="AD180" i="3"/>
  <c r="AB180" i="3"/>
  <c r="AC180" i="3"/>
  <c r="AG180" i="3"/>
  <c r="O180" i="3"/>
  <c r="AB179" i="3"/>
  <c r="AC179" i="3"/>
  <c r="O179" i="3"/>
  <c r="AB178" i="3"/>
  <c r="AC178" i="3"/>
  <c r="AD178" i="3"/>
  <c r="O178" i="3"/>
  <c r="AD177" i="3"/>
  <c r="AB177" i="3"/>
  <c r="AC177" i="3"/>
  <c r="AG177" i="3"/>
  <c r="O177" i="3"/>
  <c r="AD176" i="3"/>
  <c r="AB176" i="3"/>
  <c r="AC176" i="3"/>
  <c r="AG176" i="3"/>
  <c r="O176" i="3"/>
  <c r="AB175" i="3"/>
  <c r="AC175" i="3"/>
  <c r="O175" i="3"/>
  <c r="AB174" i="3"/>
  <c r="AC174" i="3"/>
  <c r="O174" i="3"/>
  <c r="AB173" i="3"/>
  <c r="AC173" i="3"/>
  <c r="AG173" i="3"/>
  <c r="BJ173" i="3"/>
  <c r="O173" i="3"/>
  <c r="AB172" i="3"/>
  <c r="AC172" i="3"/>
  <c r="BH172" i="3"/>
  <c r="O172" i="3"/>
  <c r="O171" i="3"/>
  <c r="BH173" i="3"/>
  <c r="AD173" i="3"/>
  <c r="AG172" i="3"/>
  <c r="BJ172" i="3"/>
  <c r="BH185" i="3"/>
  <c r="AG175" i="3"/>
  <c r="BJ175" i="3"/>
  <c r="AD175" i="3"/>
  <c r="BH175" i="3"/>
  <c r="AD174" i="3"/>
  <c r="BH174" i="3"/>
  <c r="AG174" i="3"/>
  <c r="BJ174" i="3"/>
  <c r="AP183" i="3"/>
  <c r="BJ183" i="3"/>
  <c r="AM183" i="3"/>
  <c r="BH183" i="3"/>
  <c r="AG202" i="3"/>
  <c r="BJ202" i="3"/>
  <c r="AD202" i="3"/>
  <c r="BH203" i="3"/>
  <c r="AG203" i="3"/>
  <c r="BJ203" i="3"/>
  <c r="AD203" i="3"/>
  <c r="BH208" i="3"/>
  <c r="AG208" i="3"/>
  <c r="BJ208" i="3"/>
  <c r="AD201" i="3"/>
  <c r="BH201" i="3"/>
  <c r="BH202" i="3"/>
  <c r="AG206" i="3"/>
  <c r="BJ206" i="3"/>
  <c r="AD206" i="3"/>
  <c r="AD208" i="3"/>
  <c r="AG178" i="3"/>
  <c r="BH179" i="3"/>
  <c r="AG179" i="3"/>
  <c r="BJ179" i="3"/>
  <c r="BH189" i="3"/>
  <c r="AG189" i="3"/>
  <c r="BJ189" i="3"/>
  <c r="AD189" i="3"/>
  <c r="AG194" i="3"/>
  <c r="BJ194" i="3"/>
  <c r="AD194" i="3"/>
  <c r="BH195" i="3"/>
  <c r="AG195" i="3"/>
  <c r="BJ195" i="3"/>
  <c r="AD195" i="3"/>
  <c r="BH200" i="3"/>
  <c r="AG200" i="3"/>
  <c r="BJ200" i="3"/>
  <c r="AG201" i="3"/>
  <c r="BJ201" i="3"/>
  <c r="AD205" i="3"/>
  <c r="BH205" i="3"/>
  <c r="BH206" i="3"/>
  <c r="AG210" i="3"/>
  <c r="BJ210" i="3"/>
  <c r="AD210" i="3"/>
  <c r="BH192" i="3"/>
  <c r="AG192" i="3"/>
  <c r="BJ192" i="3"/>
  <c r="AD197" i="3"/>
  <c r="BH197" i="3"/>
  <c r="BH190" i="3"/>
  <c r="AG190" i="3"/>
  <c r="BJ190" i="3"/>
  <c r="AD192" i="3"/>
  <c r="BH196" i="3"/>
  <c r="AG196" i="3"/>
  <c r="BJ196" i="3"/>
  <c r="AG197" i="3"/>
  <c r="BJ197" i="3"/>
  <c r="BH207" i="3"/>
  <c r="AG207" i="3"/>
  <c r="BJ207" i="3"/>
  <c r="AD207" i="3"/>
  <c r="AD172" i="3"/>
  <c r="AD179" i="3"/>
  <c r="BH181" i="3"/>
  <c r="AG181" i="3"/>
  <c r="BJ181" i="3"/>
  <c r="AP185" i="3"/>
  <c r="BJ185" i="3"/>
  <c r="AD193" i="3"/>
  <c r="BH193" i="3"/>
  <c r="BH194" i="3"/>
  <c r="AD200" i="3"/>
  <c r="BH204" i="3"/>
  <c r="AG204" i="3"/>
  <c r="BJ204" i="3"/>
  <c r="AG205" i="3"/>
  <c r="BJ205" i="3"/>
  <c r="AD209" i="3"/>
  <c r="BH209" i="3"/>
  <c r="BH210" i="3"/>
  <c r="BJ13" i="18"/>
  <c r="AP5" i="18"/>
  <c r="AK20" i="3"/>
  <c r="AL20" i="3"/>
  <c r="AK18" i="3"/>
  <c r="AL18" i="3"/>
  <c r="AK17" i="3"/>
  <c r="AL17" i="3"/>
  <c r="AK16" i="3"/>
  <c r="AL16" i="3"/>
  <c r="AK15" i="3"/>
  <c r="AL15" i="3"/>
  <c r="AK14" i="3"/>
  <c r="AL14" i="3"/>
  <c r="AK13" i="3"/>
  <c r="AL13" i="3"/>
  <c r="AK12" i="3"/>
  <c r="AL12" i="3"/>
  <c r="AK10" i="3"/>
  <c r="AL10" i="3"/>
  <c r="AK7" i="3"/>
  <c r="AL7" i="3"/>
  <c r="AK6" i="3"/>
  <c r="AL6" i="3"/>
  <c r="AK5" i="3"/>
  <c r="AL5" i="3"/>
  <c r="BH23" i="21"/>
  <c r="AK5" i="17"/>
  <c r="AK25" i="18"/>
  <c r="AK11" i="18"/>
  <c r="AK5" i="18"/>
  <c r="AK6" i="19"/>
  <c r="AK19" i="21"/>
  <c r="AK17" i="21"/>
  <c r="AJ18" i="22"/>
  <c r="AJ9" i="22"/>
  <c r="AJ8" i="22"/>
  <c r="AJ5" i="24"/>
  <c r="AJ13" i="24"/>
  <c r="AK13" i="24"/>
  <c r="AL13" i="24"/>
  <c r="AJ6" i="24"/>
  <c r="AJ7" i="24"/>
  <c r="AJ8" i="24"/>
  <c r="AK8" i="24"/>
  <c r="AJ9" i="24"/>
  <c r="AK9" i="24"/>
  <c r="AJ10" i="24"/>
  <c r="AJ11" i="24"/>
  <c r="AJ12" i="24"/>
  <c r="AA9" i="25"/>
  <c r="AJ10" i="25"/>
  <c r="AK10" i="25"/>
  <c r="AJ8" i="25"/>
  <c r="AK8" i="25"/>
  <c r="BG8" i="25"/>
  <c r="AJ7" i="25"/>
  <c r="AJ6" i="25"/>
  <c r="AK6" i="25"/>
  <c r="BG6" i="25"/>
  <c r="AJ9" i="25"/>
  <c r="AK9" i="25"/>
  <c r="AL9" i="25"/>
  <c r="AJ11" i="25"/>
  <c r="AK11" i="25"/>
  <c r="AL11" i="25"/>
  <c r="AJ5" i="25"/>
  <c r="AK5" i="25"/>
  <c r="BG5" i="25"/>
  <c r="AL19" i="21"/>
  <c r="AL17" i="21"/>
  <c r="BH19" i="17"/>
  <c r="BH21" i="17"/>
  <c r="AK7" i="25"/>
  <c r="AL7" i="25"/>
  <c r="AO6" i="24"/>
  <c r="BI6" i="24"/>
  <c r="BG6" i="24"/>
  <c r="AO12" i="24"/>
  <c r="BI12" i="24"/>
  <c r="AK6" i="24"/>
  <c r="AL6" i="24"/>
  <c r="AK7" i="24"/>
  <c r="AL7" i="24"/>
  <c r="AK10" i="24"/>
  <c r="AL10" i="24"/>
  <c r="AK11" i="24"/>
  <c r="AL11" i="24"/>
  <c r="AK12" i="24"/>
  <c r="AL12" i="24"/>
  <c r="AK5" i="24"/>
  <c r="AL5" i="24"/>
  <c r="AP5" i="3"/>
  <c r="AM5" i="3"/>
  <c r="AP7" i="3"/>
  <c r="AM7" i="3"/>
  <c r="AP14" i="3"/>
  <c r="AM14" i="3"/>
  <c r="AP18" i="3"/>
  <c r="AM18" i="3"/>
  <c r="AP15" i="3"/>
  <c r="AM15" i="3"/>
  <c r="AP6" i="3"/>
  <c r="AM6" i="3"/>
  <c r="AP10" i="3"/>
  <c r="AM10" i="3"/>
  <c r="AP12" i="3"/>
  <c r="AM12" i="3"/>
  <c r="AP16" i="3"/>
  <c r="AM16" i="3"/>
  <c r="AP20" i="3"/>
  <c r="AM20" i="3"/>
  <c r="AP13" i="3"/>
  <c r="AM13" i="3"/>
  <c r="AP17" i="3"/>
  <c r="AM17" i="3"/>
  <c r="AO5" i="24"/>
  <c r="BI5" i="24"/>
  <c r="AL8" i="24"/>
  <c r="BG8" i="24"/>
  <c r="AO8" i="24"/>
  <c r="BI8" i="24"/>
  <c r="BG9" i="24"/>
  <c r="AO9" i="24"/>
  <c r="BI9" i="24"/>
  <c r="AL9" i="24"/>
  <c r="BG13" i="24"/>
  <c r="BG10" i="24"/>
  <c r="AO13" i="24"/>
  <c r="BI13" i="24"/>
  <c r="AO10" i="24"/>
  <c r="BI10" i="24"/>
  <c r="BG11" i="24"/>
  <c r="BG7" i="24"/>
  <c r="BG12" i="24"/>
  <c r="AO11" i="24"/>
  <c r="BI11" i="24"/>
  <c r="AO7" i="24"/>
  <c r="BI7" i="24"/>
  <c r="BG5" i="24"/>
  <c r="AO8" i="25"/>
  <c r="BI8" i="25"/>
  <c r="AO6" i="25"/>
  <c r="BI6" i="25"/>
  <c r="AL8" i="25"/>
  <c r="AL6" i="25"/>
  <c r="BG10" i="25"/>
  <c r="AL10" i="25"/>
  <c r="AO10" i="25"/>
  <c r="BI10" i="25"/>
  <c r="AP19" i="21"/>
  <c r="BJ19" i="21"/>
  <c r="AM19" i="21"/>
  <c r="BH19" i="21"/>
  <c r="BH17" i="21"/>
  <c r="AP17" i="21"/>
  <c r="BJ17" i="21"/>
  <c r="AM17" i="21"/>
  <c r="BG11" i="25"/>
  <c r="BG9" i="25"/>
  <c r="BG7" i="25"/>
  <c r="AO11" i="25"/>
  <c r="BI11" i="25"/>
  <c r="AO9" i="25"/>
  <c r="BI9" i="25"/>
  <c r="AO7" i="25"/>
  <c r="BI7" i="25"/>
  <c r="AL5" i="25"/>
  <c r="AO5" i="25"/>
  <c r="BI5" i="25"/>
  <c r="AK58" i="3"/>
  <c r="AL58" i="3"/>
  <c r="AD58" i="3"/>
  <c r="AB58" i="3"/>
  <c r="AC58" i="3"/>
  <c r="AG58" i="3"/>
  <c r="O58" i="3"/>
  <c r="AB57" i="3"/>
  <c r="AC57" i="3"/>
  <c r="O57" i="3"/>
  <c r="AB56" i="3"/>
  <c r="AC56" i="3"/>
  <c r="BH56" i="3"/>
  <c r="O56" i="3"/>
  <c r="AB55" i="3"/>
  <c r="AC55" i="3"/>
  <c r="O55" i="3"/>
  <c r="AM54" i="3"/>
  <c r="AK54" i="3"/>
  <c r="AL54" i="3"/>
  <c r="AD54" i="3"/>
  <c r="AB54" i="3"/>
  <c r="AC54" i="3"/>
  <c r="AG54" i="3"/>
  <c r="O54" i="3"/>
  <c r="AM53" i="3"/>
  <c r="AK53" i="3"/>
  <c r="AL53" i="3"/>
  <c r="AD53" i="3"/>
  <c r="AB53" i="3"/>
  <c r="AC53" i="3"/>
  <c r="AG53" i="3"/>
  <c r="O53" i="3"/>
  <c r="AK52" i="3"/>
  <c r="AL52" i="3"/>
  <c r="BH52" i="3"/>
  <c r="AD52" i="3"/>
  <c r="AB52" i="3"/>
  <c r="AC52" i="3"/>
  <c r="O52" i="3"/>
  <c r="AK51" i="3"/>
  <c r="AL51" i="3"/>
  <c r="AM51" i="3"/>
  <c r="AD51" i="3"/>
  <c r="AB51" i="3"/>
  <c r="AC51" i="3"/>
  <c r="O51" i="3"/>
  <c r="AK50" i="3"/>
  <c r="AL50" i="3"/>
  <c r="BH50" i="3"/>
  <c r="AD50" i="3"/>
  <c r="AB50" i="3"/>
  <c r="AC50" i="3"/>
  <c r="AG50" i="3"/>
  <c r="O50" i="3"/>
  <c r="AK49" i="3"/>
  <c r="AL49" i="3"/>
  <c r="BH49" i="3"/>
  <c r="AD49" i="3"/>
  <c r="AB49" i="3"/>
  <c r="AC49" i="3"/>
  <c r="AG49" i="3"/>
  <c r="O49" i="3"/>
  <c r="AB48" i="3"/>
  <c r="AC48" i="3"/>
  <c r="AD48" i="3"/>
  <c r="O48" i="3"/>
  <c r="AB47" i="3"/>
  <c r="AC47" i="3"/>
  <c r="O47" i="3"/>
  <c r="AK46" i="3"/>
  <c r="AL46" i="3"/>
  <c r="BH46" i="3"/>
  <c r="AD46" i="3"/>
  <c r="AB46" i="3"/>
  <c r="AC46" i="3"/>
  <c r="AG46" i="3"/>
  <c r="O46" i="3"/>
  <c r="AK45" i="3"/>
  <c r="AL45" i="3"/>
  <c r="AD45" i="3"/>
  <c r="AB45" i="3"/>
  <c r="AC45" i="3"/>
  <c r="O45" i="3"/>
  <c r="AK44" i="3"/>
  <c r="AL44" i="3"/>
  <c r="AB44" i="3"/>
  <c r="AC44" i="3"/>
  <c r="O44" i="3"/>
  <c r="AB313" i="3"/>
  <c r="AC313" i="3"/>
  <c r="O313" i="3"/>
  <c r="AB312" i="3"/>
  <c r="AC312" i="3"/>
  <c r="BH312" i="3"/>
  <c r="O312" i="3"/>
  <c r="AB311" i="3"/>
  <c r="AC311" i="3"/>
  <c r="O311" i="3"/>
  <c r="AB310" i="3"/>
  <c r="AC310" i="3"/>
  <c r="AD310" i="3"/>
  <c r="O310" i="3"/>
  <c r="AB309" i="3"/>
  <c r="AC309" i="3"/>
  <c r="O309" i="3"/>
  <c r="AB308" i="3"/>
  <c r="AC308" i="3"/>
  <c r="O308" i="3"/>
  <c r="J308" i="3"/>
  <c r="AB307" i="3"/>
  <c r="AC307" i="3"/>
  <c r="O307" i="3"/>
  <c r="L307" i="3"/>
  <c r="AB306" i="3"/>
  <c r="AC306" i="3"/>
  <c r="BH306" i="3"/>
  <c r="O306" i="3"/>
  <c r="AB305" i="3"/>
  <c r="AC305" i="3"/>
  <c r="O305" i="3"/>
  <c r="AB304" i="3"/>
  <c r="AC304" i="3"/>
  <c r="AD304" i="3"/>
  <c r="O304" i="3"/>
  <c r="AB303" i="3"/>
  <c r="AC303" i="3"/>
  <c r="O303" i="3"/>
  <c r="AK302" i="3"/>
  <c r="AL302" i="3"/>
  <c r="AM302" i="3"/>
  <c r="AB302" i="3"/>
  <c r="AC302" i="3"/>
  <c r="O302" i="3"/>
  <c r="AB301" i="3"/>
  <c r="AC301" i="3"/>
  <c r="AD301" i="3"/>
  <c r="O301" i="3"/>
  <c r="AB300" i="3"/>
  <c r="AC300" i="3"/>
  <c r="O300" i="3"/>
  <c r="L300" i="3"/>
  <c r="K300" i="3"/>
  <c r="AB299" i="3"/>
  <c r="AC299" i="3"/>
  <c r="AD299" i="3"/>
  <c r="O299" i="3"/>
  <c r="AB298" i="3"/>
  <c r="AC298" i="3"/>
  <c r="O298" i="3"/>
  <c r="AB297" i="3"/>
  <c r="AC297" i="3"/>
  <c r="O297" i="3"/>
  <c r="AK296" i="3"/>
  <c r="AL296" i="3"/>
  <c r="AM296" i="3"/>
  <c r="AB296" i="3"/>
  <c r="AC296" i="3"/>
  <c r="AG296" i="3"/>
  <c r="O296" i="3"/>
  <c r="AB295" i="3"/>
  <c r="AC295" i="3"/>
  <c r="O295" i="3"/>
  <c r="AB294" i="3"/>
  <c r="AC294" i="3"/>
  <c r="O294" i="3"/>
  <c r="AB293" i="3"/>
  <c r="AC293" i="3"/>
  <c r="O293" i="3"/>
  <c r="AK292" i="3"/>
  <c r="AL292" i="3"/>
  <c r="AB292" i="3"/>
  <c r="AC292" i="3"/>
  <c r="AG292" i="3"/>
  <c r="O292" i="3"/>
  <c r="AK291" i="3"/>
  <c r="AL291" i="3"/>
  <c r="AB291" i="3"/>
  <c r="AC291" i="3"/>
  <c r="O291" i="3"/>
  <c r="AB290" i="3"/>
  <c r="AC290" i="3"/>
  <c r="BH290" i="3"/>
  <c r="O290" i="3"/>
  <c r="AB289" i="3"/>
  <c r="AC289" i="3"/>
  <c r="BH289" i="3"/>
  <c r="O289" i="3"/>
  <c r="AB288" i="3"/>
  <c r="AC288" i="3"/>
  <c r="O288" i="3"/>
  <c r="L288" i="3"/>
  <c r="L289" i="3"/>
  <c r="L290" i="3"/>
  <c r="AB287" i="3"/>
  <c r="AC287" i="3"/>
  <c r="BH287" i="3"/>
  <c r="O287" i="3"/>
  <c r="AB286" i="3"/>
  <c r="AC286" i="3"/>
  <c r="O286" i="3"/>
  <c r="AB285" i="3"/>
  <c r="AC285" i="3"/>
  <c r="AD285" i="3"/>
  <c r="O285" i="3"/>
  <c r="AB284" i="3"/>
  <c r="AC284" i="3"/>
  <c r="O284" i="3"/>
  <c r="AB283" i="3"/>
  <c r="AC283" i="3"/>
  <c r="BH283" i="3"/>
  <c r="O283" i="3"/>
  <c r="BH282" i="3"/>
  <c r="AK282" i="3"/>
  <c r="AL282" i="3"/>
  <c r="AB282" i="3"/>
  <c r="AC282" i="3"/>
  <c r="O282" i="3"/>
  <c r="BJ281" i="3"/>
  <c r="BH281" i="3"/>
  <c r="AD281" i="3"/>
  <c r="AB281" i="3"/>
  <c r="AC281" i="3"/>
  <c r="O281" i="3"/>
  <c r="AK280" i="3"/>
  <c r="AL280" i="3"/>
  <c r="AB280" i="3"/>
  <c r="AC280" i="3"/>
  <c r="O280" i="3"/>
  <c r="AK279" i="3"/>
  <c r="AL279" i="3"/>
  <c r="AB279" i="3"/>
  <c r="AC279" i="3"/>
  <c r="AD279" i="3"/>
  <c r="O279" i="3"/>
  <c r="AB278" i="3"/>
  <c r="AC278" i="3"/>
  <c r="AG278" i="3"/>
  <c r="BJ278" i="3"/>
  <c r="O278" i="3"/>
  <c r="AB277" i="3"/>
  <c r="AC277" i="3"/>
  <c r="O277" i="3"/>
  <c r="BJ19" i="17"/>
  <c r="BJ21" i="17"/>
  <c r="AG12" i="21"/>
  <c r="BJ21" i="26"/>
  <c r="BJ22" i="26"/>
  <c r="BJ23" i="26"/>
  <c r="BJ24" i="26"/>
  <c r="BJ20" i="26"/>
  <c r="BJ19" i="26"/>
  <c r="BJ18" i="26"/>
  <c r="BJ10" i="26"/>
  <c r="BJ9" i="26"/>
  <c r="BJ8" i="26"/>
  <c r="BH20" i="26"/>
  <c r="AM58" i="3"/>
  <c r="BH58" i="3"/>
  <c r="BH286" i="3"/>
  <c r="AG286" i="3"/>
  <c r="BJ286" i="3"/>
  <c r="BH307" i="3"/>
  <c r="AG307" i="3"/>
  <c r="BJ307" i="3"/>
  <c r="AD282" i="3"/>
  <c r="AG282" i="3"/>
  <c r="BH293" i="3"/>
  <c r="BJ293" i="3"/>
  <c r="AG293" i="3"/>
  <c r="AM282" i="3"/>
  <c r="AP282" i="3"/>
  <c r="BJ282" i="3"/>
  <c r="BH297" i="3"/>
  <c r="AG297" i="3"/>
  <c r="BJ297" i="3"/>
  <c r="BH308" i="3"/>
  <c r="AG308" i="3"/>
  <c r="BJ308" i="3"/>
  <c r="AG306" i="3"/>
  <c r="BJ306" i="3"/>
  <c r="AG48" i="3"/>
  <c r="BJ48" i="3"/>
  <c r="AP51" i="3"/>
  <c r="BJ51" i="3"/>
  <c r="AP58" i="3"/>
  <c r="AP45" i="3"/>
  <c r="BJ45" i="3"/>
  <c r="BH45" i="3"/>
  <c r="AM45" i="3"/>
  <c r="AP49" i="3"/>
  <c r="AM49" i="3"/>
  <c r="BH57" i="3"/>
  <c r="AG57" i="3"/>
  <c r="BJ57" i="3"/>
  <c r="AD57" i="3"/>
  <c r="BH47" i="3"/>
  <c r="AG47" i="3"/>
  <c r="BJ47" i="3"/>
  <c r="AD47" i="3"/>
  <c r="AD44" i="3"/>
  <c r="AG44" i="3"/>
  <c r="AM44" i="3"/>
  <c r="BH44" i="3"/>
  <c r="AP44" i="3"/>
  <c r="BJ44" i="3"/>
  <c r="AG55" i="3"/>
  <c r="BJ55" i="3"/>
  <c r="AD55" i="3"/>
  <c r="BH55" i="3"/>
  <c r="AM46" i="3"/>
  <c r="BH48" i="3"/>
  <c r="AM50" i="3"/>
  <c r="BH51" i="3"/>
  <c r="AM52" i="3"/>
  <c r="AD56" i="3"/>
  <c r="AP46" i="3"/>
  <c r="BJ46" i="3"/>
  <c r="AP50" i="3"/>
  <c r="AP52" i="3"/>
  <c r="BJ52" i="3"/>
  <c r="AG56" i="3"/>
  <c r="BJ56" i="3"/>
  <c r="BH303" i="3"/>
  <c r="AG303" i="3"/>
  <c r="BJ303" i="3"/>
  <c r="AD303" i="3"/>
  <c r="AD277" i="3"/>
  <c r="BH277" i="3"/>
  <c r="BH279" i="3"/>
  <c r="AM279" i="3"/>
  <c r="AG288" i="3"/>
  <c r="BJ288" i="3"/>
  <c r="AD288" i="3"/>
  <c r="AG294" i="3"/>
  <c r="AD294" i="3"/>
  <c r="AD296" i="3"/>
  <c r="BH302" i="3"/>
  <c r="AG302" i="3"/>
  <c r="BJ302" i="3"/>
  <c r="AD302" i="3"/>
  <c r="AG305" i="3"/>
  <c r="BJ305" i="3"/>
  <c r="AD305" i="3"/>
  <c r="BH305" i="3"/>
  <c r="AG277" i="3"/>
  <c r="BJ277" i="3"/>
  <c r="AD278" i="3"/>
  <c r="AP279" i="3"/>
  <c r="BJ279" i="3"/>
  <c r="AP280" i="3"/>
  <c r="BJ280" i="3"/>
  <c r="AM280" i="3"/>
  <c r="AG285" i="3"/>
  <c r="BJ285" i="3"/>
  <c r="BH285" i="3"/>
  <c r="BH288" i="3"/>
  <c r="AP292" i="3"/>
  <c r="BH292" i="3"/>
  <c r="BJ292" i="3"/>
  <c r="BH294" i="3"/>
  <c r="BJ294" i="3"/>
  <c r="AP296" i="3"/>
  <c r="BH296" i="3"/>
  <c r="BJ296" i="3"/>
  <c r="AG311" i="3"/>
  <c r="BJ311" i="3"/>
  <c r="AD311" i="3"/>
  <c r="BH311" i="3"/>
  <c r="AG289" i="3"/>
  <c r="BJ289" i="3"/>
  <c r="AD289" i="3"/>
  <c r="BH300" i="3"/>
  <c r="AG300" i="3"/>
  <c r="BJ300" i="3"/>
  <c r="AD300" i="3"/>
  <c r="AG280" i="3"/>
  <c r="AD280" i="3"/>
  <c r="AG287" i="3"/>
  <c r="BJ287" i="3"/>
  <c r="AD287" i="3"/>
  <c r="AM291" i="3"/>
  <c r="BH291" i="3"/>
  <c r="BJ291" i="3"/>
  <c r="AP291" i="3"/>
  <c r="AD292" i="3"/>
  <c r="AD295" i="3"/>
  <c r="BH295" i="3"/>
  <c r="BJ295" i="3"/>
  <c r="AG295" i="3"/>
  <c r="BH298" i="3"/>
  <c r="AG298" i="3"/>
  <c r="BJ298" i="3"/>
  <c r="AD298" i="3"/>
  <c r="BH309" i="3"/>
  <c r="AG309" i="3"/>
  <c r="BJ309" i="3"/>
  <c r="AD309" i="3"/>
  <c r="BH278" i="3"/>
  <c r="AG279" i="3"/>
  <c r="BH280" i="3"/>
  <c r="AG283" i="3"/>
  <c r="BJ283" i="3"/>
  <c r="AD283" i="3"/>
  <c r="AD284" i="3"/>
  <c r="BH284" i="3"/>
  <c r="AG284" i="3"/>
  <c r="BJ284" i="3"/>
  <c r="AG290" i="3"/>
  <c r="BJ290" i="3"/>
  <c r="AD290" i="3"/>
  <c r="AD291" i="3"/>
  <c r="AG291" i="3"/>
  <c r="AM292" i="3"/>
  <c r="BH313" i="3"/>
  <c r="AG313" i="3"/>
  <c r="BJ313" i="3"/>
  <c r="AD313" i="3"/>
  <c r="AG299" i="3"/>
  <c r="BJ299" i="3"/>
  <c r="AG301" i="3"/>
  <c r="BJ301" i="3"/>
  <c r="AG304" i="3"/>
  <c r="BJ304" i="3"/>
  <c r="AG310" i="3"/>
  <c r="BJ310" i="3"/>
  <c r="AD286" i="3"/>
  <c r="AD293" i="3"/>
  <c r="AD297" i="3"/>
  <c r="BH299" i="3"/>
  <c r="BH301" i="3"/>
  <c r="BH304" i="3"/>
  <c r="AD306" i="3"/>
  <c r="AD307" i="3"/>
  <c r="AD308" i="3"/>
  <c r="BH310" i="3"/>
  <c r="AD312" i="3"/>
  <c r="AG312" i="3"/>
  <c r="BJ312" i="3"/>
  <c r="AP16" i="18"/>
  <c r="BH18" i="18"/>
  <c r="BH13" i="18"/>
  <c r="BH12" i="18"/>
  <c r="AP19" i="26"/>
  <c r="AP20" i="26"/>
  <c r="AM20" i="26"/>
  <c r="AK20" i="26"/>
  <c r="AL20" i="26"/>
  <c r="BH9" i="26"/>
  <c r="AP20" i="17"/>
  <c r="AP16" i="17"/>
  <c r="AP8" i="19"/>
  <c r="AK17" i="17"/>
  <c r="AL17" i="17"/>
  <c r="AK18" i="17"/>
  <c r="AL18" i="17"/>
  <c r="AK13" i="17"/>
  <c r="AL13" i="17"/>
  <c r="AK14" i="17"/>
  <c r="AL14" i="17"/>
  <c r="AK15" i="17"/>
  <c r="AL15" i="17"/>
  <c r="AK20" i="17"/>
  <c r="AL20" i="17"/>
  <c r="AM20" i="17"/>
  <c r="AK16" i="17"/>
  <c r="AL16" i="17"/>
  <c r="AM16" i="17"/>
  <c r="AK12" i="17"/>
  <c r="AL12" i="17"/>
  <c r="AK10" i="17"/>
  <c r="AL10" i="17"/>
  <c r="AM10" i="17"/>
  <c r="AK6" i="17"/>
  <c r="AL6" i="17"/>
  <c r="AP6" i="17"/>
  <c r="AK7" i="17"/>
  <c r="AL7" i="17"/>
  <c r="AP17" i="18"/>
  <c r="AL19" i="26"/>
  <c r="BH19" i="26"/>
  <c r="AK19" i="26"/>
  <c r="BH24" i="26"/>
  <c r="AP24" i="26"/>
  <c r="AL24" i="26"/>
  <c r="AK24" i="26"/>
  <c r="BH10" i="26"/>
  <c r="AL10" i="26"/>
  <c r="AM10" i="26"/>
  <c r="AK10" i="26"/>
  <c r="BH8" i="26"/>
  <c r="AP8" i="26"/>
  <c r="AK8" i="26"/>
  <c r="AL8" i="26"/>
  <c r="AM8" i="26"/>
  <c r="BH7" i="26"/>
  <c r="AP7" i="26"/>
  <c r="AK7" i="26"/>
  <c r="AL7" i="26"/>
  <c r="AP15" i="17"/>
  <c r="AM15" i="17"/>
  <c r="AP14" i="17"/>
  <c r="AM14" i="17"/>
  <c r="AP13" i="17"/>
  <c r="AM13" i="17"/>
  <c r="AM12" i="17"/>
  <c r="AP12" i="17"/>
  <c r="AP7" i="17"/>
  <c r="AM18" i="17"/>
  <c r="AP18" i="17"/>
  <c r="AM17" i="17"/>
  <c r="AP17" i="17"/>
  <c r="AP10" i="17"/>
  <c r="AM7" i="17"/>
  <c r="AM6" i="17"/>
  <c r="AP10" i="26"/>
  <c r="AM19" i="26"/>
  <c r="AM24" i="26"/>
  <c r="BJ7" i="26"/>
  <c r="AM7" i="26"/>
  <c r="E39" i="27"/>
  <c r="F39" i="27"/>
  <c r="G39" i="27"/>
  <c r="BJ6" i="21"/>
  <c r="BH6" i="21"/>
  <c r="AC41" i="26"/>
  <c r="BH41" i="26"/>
  <c r="AB41" i="26"/>
  <c r="O41" i="26"/>
  <c r="AB40" i="26"/>
  <c r="AC40" i="26"/>
  <c r="O40" i="26"/>
  <c r="AG39" i="26"/>
  <c r="BJ39" i="26"/>
  <c r="AC39" i="26"/>
  <c r="AD39" i="26"/>
  <c r="AB39" i="26"/>
  <c r="O39" i="26"/>
  <c r="AB38" i="26"/>
  <c r="AC38" i="26"/>
  <c r="O38" i="26"/>
  <c r="AC37" i="26"/>
  <c r="BH37" i="26"/>
  <c r="AB37" i="26"/>
  <c r="O37" i="26"/>
  <c r="AB36" i="26"/>
  <c r="AC36" i="26"/>
  <c r="O36" i="26"/>
  <c r="J36" i="26"/>
  <c r="AB35" i="26"/>
  <c r="AC35" i="26"/>
  <c r="O35" i="26"/>
  <c r="L35" i="26"/>
  <c r="AB34" i="26"/>
  <c r="AC34" i="26"/>
  <c r="O34" i="26"/>
  <c r="AG33" i="26"/>
  <c r="BJ33" i="26"/>
  <c r="AD33" i="26"/>
  <c r="AC33" i="26"/>
  <c r="BH33" i="26"/>
  <c r="AB33" i="26"/>
  <c r="O33" i="26"/>
  <c r="AD32" i="26"/>
  <c r="AC32" i="26"/>
  <c r="BH32" i="26"/>
  <c r="AB32" i="26"/>
  <c r="O32" i="26"/>
  <c r="AC31" i="26"/>
  <c r="BH31" i="26"/>
  <c r="AB31" i="26"/>
  <c r="O31" i="26"/>
  <c r="BH30" i="26"/>
  <c r="AL30" i="26"/>
  <c r="AM30" i="26"/>
  <c r="AK30" i="26"/>
  <c r="AG30" i="26"/>
  <c r="BJ30" i="26"/>
  <c r="AC30" i="26"/>
  <c r="AD30" i="26"/>
  <c r="AB30" i="26"/>
  <c r="O30" i="26"/>
  <c r="AB29" i="26"/>
  <c r="AC29" i="26"/>
  <c r="O29" i="26"/>
  <c r="AC28" i="26"/>
  <c r="BH28" i="26"/>
  <c r="AB28" i="26"/>
  <c r="O28" i="26"/>
  <c r="L28" i="26"/>
  <c r="K28" i="26"/>
  <c r="AB27" i="26"/>
  <c r="AC27" i="26"/>
  <c r="O27" i="26"/>
  <c r="AC26" i="26"/>
  <c r="BH26" i="26"/>
  <c r="AB26" i="26"/>
  <c r="O26" i="26"/>
  <c r="AB25" i="26"/>
  <c r="AC25" i="26"/>
  <c r="O25" i="26"/>
  <c r="AG24" i="26"/>
  <c r="AC24" i="26"/>
  <c r="AD24" i="26"/>
  <c r="AB24" i="26"/>
  <c r="O24" i="26"/>
  <c r="AB23" i="26"/>
  <c r="AC23" i="26"/>
  <c r="O23" i="26"/>
  <c r="AC22" i="26"/>
  <c r="BH22" i="26"/>
  <c r="AB22" i="26"/>
  <c r="O22" i="26"/>
  <c r="AB21" i="26"/>
  <c r="AC21" i="26"/>
  <c r="O21" i="26"/>
  <c r="AG20" i="26"/>
  <c r="AC20" i="26"/>
  <c r="AD20" i="26"/>
  <c r="AB20" i="26"/>
  <c r="O20" i="26"/>
  <c r="AB19" i="26"/>
  <c r="AC19" i="26"/>
  <c r="O19" i="26"/>
  <c r="AC18" i="26"/>
  <c r="BH18" i="26"/>
  <c r="AB18" i="26"/>
  <c r="O18" i="26"/>
  <c r="AC17" i="26"/>
  <c r="BH17" i="26"/>
  <c r="AB17" i="26"/>
  <c r="O17" i="26"/>
  <c r="AC16" i="26"/>
  <c r="BH16" i="26"/>
  <c r="AB16" i="26"/>
  <c r="O16" i="26"/>
  <c r="L16" i="26"/>
  <c r="L17" i="26"/>
  <c r="L18" i="26"/>
  <c r="AC15" i="26"/>
  <c r="BH15" i="26"/>
  <c r="AB15" i="26"/>
  <c r="O15" i="26"/>
  <c r="AB14" i="26"/>
  <c r="AC14" i="26"/>
  <c r="O14" i="26"/>
  <c r="AG13" i="26"/>
  <c r="BJ13" i="26"/>
  <c r="AC13" i="26"/>
  <c r="AD13" i="26"/>
  <c r="AB13" i="26"/>
  <c r="O13" i="26"/>
  <c r="AB12" i="26"/>
  <c r="AC12" i="26"/>
  <c r="O12" i="26"/>
  <c r="AC11" i="26"/>
  <c r="BH11" i="26"/>
  <c r="AB11" i="26"/>
  <c r="O11" i="26"/>
  <c r="AB10" i="26"/>
  <c r="AC10" i="26"/>
  <c r="O10" i="26"/>
  <c r="AD9" i="26"/>
  <c r="AB9" i="26"/>
  <c r="AC9" i="26"/>
  <c r="O9" i="26"/>
  <c r="AC8" i="26"/>
  <c r="AB8" i="26"/>
  <c r="O8" i="26"/>
  <c r="AB7" i="26"/>
  <c r="AC7" i="26"/>
  <c r="O7" i="26"/>
  <c r="AG6" i="26"/>
  <c r="BJ6" i="26"/>
  <c r="AC6" i="26"/>
  <c r="AD6" i="26"/>
  <c r="AB6" i="26"/>
  <c r="O6" i="26"/>
  <c r="AB5" i="26"/>
  <c r="AC5" i="26"/>
  <c r="O5" i="26"/>
  <c r="AC13" i="24"/>
  <c r="AA13" i="24"/>
  <c r="AB13" i="24"/>
  <c r="AF13" i="24"/>
  <c r="O13" i="24"/>
  <c r="AC12" i="24"/>
  <c r="AB12" i="24"/>
  <c r="AF12" i="24"/>
  <c r="AA12" i="24"/>
  <c r="O12" i="24"/>
  <c r="AC11" i="24"/>
  <c r="AA11" i="24"/>
  <c r="AB11" i="24"/>
  <c r="AF11" i="24"/>
  <c r="O11" i="24"/>
  <c r="AC10" i="24"/>
  <c r="AA10" i="24"/>
  <c r="AB10" i="24"/>
  <c r="AF10" i="24"/>
  <c r="O10" i="24"/>
  <c r="AC9" i="24"/>
  <c r="AA9" i="24"/>
  <c r="AB9" i="24"/>
  <c r="AF9" i="24"/>
  <c r="O9" i="24"/>
  <c r="AC8" i="24"/>
  <c r="AA8" i="24"/>
  <c r="AB8" i="24"/>
  <c r="AF8" i="24"/>
  <c r="O8" i="24"/>
  <c r="AC7" i="24"/>
  <c r="AA7" i="24"/>
  <c r="AB7" i="24"/>
  <c r="AF7" i="24"/>
  <c r="O7" i="24"/>
  <c r="AC6" i="24"/>
  <c r="AB6" i="24"/>
  <c r="AF6" i="24"/>
  <c r="AA6" i="24"/>
  <c r="O6" i="24"/>
  <c r="AC5" i="24"/>
  <c r="AA5" i="24"/>
  <c r="AB5" i="24"/>
  <c r="AF5" i="24"/>
  <c r="O5" i="24"/>
  <c r="AC15" i="23"/>
  <c r="AA15" i="23"/>
  <c r="AB15" i="23"/>
  <c r="O15" i="23"/>
  <c r="AC14" i="23"/>
  <c r="AA14" i="23"/>
  <c r="AB14" i="23"/>
  <c r="O14" i="23"/>
  <c r="AC13" i="23"/>
  <c r="AA13" i="23"/>
  <c r="AB13" i="23"/>
  <c r="O13" i="23"/>
  <c r="AC12" i="23"/>
  <c r="AA12" i="23"/>
  <c r="AB12" i="23"/>
  <c r="O12" i="23"/>
  <c r="AC11" i="23"/>
  <c r="AA11" i="23"/>
  <c r="AB11" i="23"/>
  <c r="O11" i="23"/>
  <c r="AC10" i="23"/>
  <c r="AA10" i="23"/>
  <c r="AB10" i="23"/>
  <c r="O10" i="23"/>
  <c r="AC9" i="23"/>
  <c r="AA9" i="23"/>
  <c r="AB9" i="23"/>
  <c r="O9" i="23"/>
  <c r="AC8" i="23"/>
  <c r="AA8" i="23"/>
  <c r="AB8" i="23"/>
  <c r="O8" i="23"/>
  <c r="AC7" i="23"/>
  <c r="AA7" i="23"/>
  <c r="AB7" i="23"/>
  <c r="O7" i="23"/>
  <c r="AC6" i="23"/>
  <c r="AA6" i="23"/>
  <c r="AB6" i="23"/>
  <c r="O6" i="23"/>
  <c r="AC5" i="23"/>
  <c r="AA5" i="23"/>
  <c r="AB5" i="23"/>
  <c r="O5" i="23"/>
  <c r="AK18" i="22"/>
  <c r="AC18" i="22"/>
  <c r="AA18" i="22"/>
  <c r="AB18" i="22"/>
  <c r="AF18" i="22"/>
  <c r="O18" i="22"/>
  <c r="AK17" i="22"/>
  <c r="BG17" i="22"/>
  <c r="AJ17" i="22"/>
  <c r="AC17" i="22"/>
  <c r="AB17" i="22"/>
  <c r="AF17" i="22"/>
  <c r="AA17" i="22"/>
  <c r="O17" i="22"/>
  <c r="AJ16" i="22"/>
  <c r="AK16" i="22"/>
  <c r="AC16" i="22"/>
  <c r="AA16" i="22"/>
  <c r="AB16" i="22"/>
  <c r="AF16" i="22"/>
  <c r="O16" i="22"/>
  <c r="AJ15" i="22"/>
  <c r="AK15" i="22"/>
  <c r="AC15" i="22"/>
  <c r="AA15" i="22"/>
  <c r="AB15" i="22"/>
  <c r="AF15" i="22"/>
  <c r="O15" i="22"/>
  <c r="AJ14" i="22"/>
  <c r="AK14" i="22"/>
  <c r="AC14" i="22"/>
  <c r="AA14" i="22"/>
  <c r="AB14" i="22"/>
  <c r="AF14" i="22"/>
  <c r="O14" i="22"/>
  <c r="AK13" i="22"/>
  <c r="BG13" i="22"/>
  <c r="AJ13" i="22"/>
  <c r="AC13" i="22"/>
  <c r="AB13" i="22"/>
  <c r="AF13" i="22"/>
  <c r="AA13" i="22"/>
  <c r="O13" i="22"/>
  <c r="AJ12" i="22"/>
  <c r="AK12" i="22"/>
  <c r="AC12" i="22"/>
  <c r="AA12" i="22"/>
  <c r="AB12" i="22"/>
  <c r="AF12" i="22"/>
  <c r="O12" i="22"/>
  <c r="AJ11" i="22"/>
  <c r="AK11" i="22"/>
  <c r="AC11" i="22"/>
  <c r="AA11" i="22"/>
  <c r="AB11" i="22"/>
  <c r="AF11" i="22"/>
  <c r="O11" i="22"/>
  <c r="AJ10" i="22"/>
  <c r="AK10" i="22"/>
  <c r="AC10" i="22"/>
  <c r="AA10" i="22"/>
  <c r="AB10" i="22"/>
  <c r="AF10" i="22"/>
  <c r="O10" i="22"/>
  <c r="AK9" i="22"/>
  <c r="BG9" i="22"/>
  <c r="AC9" i="22"/>
  <c r="AB9" i="22"/>
  <c r="AF9" i="22"/>
  <c r="AA9" i="22"/>
  <c r="O9" i="22"/>
  <c r="AK8" i="22"/>
  <c r="AC8" i="22"/>
  <c r="AA8" i="22"/>
  <c r="AB8" i="22"/>
  <c r="AF8" i="22"/>
  <c r="O8" i="22"/>
  <c r="AA7" i="22"/>
  <c r="AB7" i="22"/>
  <c r="O7" i="22"/>
  <c r="AA6" i="22"/>
  <c r="AB6" i="22"/>
  <c r="O6" i="22"/>
  <c r="AB5" i="22"/>
  <c r="BG5" i="22"/>
  <c r="AA5" i="22"/>
  <c r="O5" i="22"/>
  <c r="AD49" i="21"/>
  <c r="AC49" i="21"/>
  <c r="AB49" i="21"/>
  <c r="O49" i="21"/>
  <c r="AD48" i="21"/>
  <c r="AB48" i="21"/>
  <c r="AC48" i="21"/>
  <c r="O48" i="21"/>
  <c r="AG47" i="21"/>
  <c r="AD47" i="21"/>
  <c r="AC47" i="21"/>
  <c r="AB47" i="21"/>
  <c r="O47" i="21"/>
  <c r="AD46" i="21"/>
  <c r="AB46" i="21"/>
  <c r="AC46" i="21"/>
  <c r="O46" i="21"/>
  <c r="AD45" i="21"/>
  <c r="AC45" i="21"/>
  <c r="AB45" i="21"/>
  <c r="O45" i="21"/>
  <c r="AB44" i="21"/>
  <c r="AC44" i="21"/>
  <c r="O44" i="21"/>
  <c r="AG43" i="21"/>
  <c r="BJ43" i="21"/>
  <c r="AC43" i="21"/>
  <c r="AD43" i="21"/>
  <c r="AB43" i="21"/>
  <c r="O43" i="21"/>
  <c r="AB42" i="21"/>
  <c r="AC42" i="21"/>
  <c r="O42" i="21"/>
  <c r="AC41" i="21"/>
  <c r="BH41" i="21"/>
  <c r="AB41" i="21"/>
  <c r="O41" i="21"/>
  <c r="AB40" i="21"/>
  <c r="AC40" i="21"/>
  <c r="O40" i="21"/>
  <c r="AG39" i="21"/>
  <c r="BJ39" i="21"/>
  <c r="AC39" i="21"/>
  <c r="AD39" i="21"/>
  <c r="AB39" i="21"/>
  <c r="O39" i="21"/>
  <c r="AB38" i="21"/>
  <c r="AC38" i="21"/>
  <c r="O38" i="21"/>
  <c r="AC37" i="21"/>
  <c r="BH37" i="21"/>
  <c r="AB37" i="21"/>
  <c r="O37" i="21"/>
  <c r="AB36" i="21"/>
  <c r="AC36" i="21"/>
  <c r="O36" i="21"/>
  <c r="AG35" i="21"/>
  <c r="BJ35" i="21"/>
  <c r="AC35" i="21"/>
  <c r="AD35" i="21"/>
  <c r="AB35" i="21"/>
  <c r="O35" i="21"/>
  <c r="AB34" i="21"/>
  <c r="AC34" i="21"/>
  <c r="O34" i="21"/>
  <c r="AD33" i="21"/>
  <c r="AB33" i="21"/>
  <c r="AC33" i="21"/>
  <c r="O33" i="21"/>
  <c r="AD32" i="21"/>
  <c r="AC32" i="21"/>
  <c r="AG32" i="21"/>
  <c r="AB32" i="21"/>
  <c r="O32" i="21"/>
  <c r="AC31" i="21"/>
  <c r="BH31" i="21"/>
  <c r="AB31" i="21"/>
  <c r="O31" i="21"/>
  <c r="AB30" i="21"/>
  <c r="AC30" i="21"/>
  <c r="O30" i="21"/>
  <c r="AG29" i="21"/>
  <c r="BJ29" i="21"/>
  <c r="AD29" i="21"/>
  <c r="AC29" i="21"/>
  <c r="BH29" i="21"/>
  <c r="AB29" i="21"/>
  <c r="O29" i="21"/>
  <c r="AD28" i="21"/>
  <c r="AC28" i="21"/>
  <c r="BH28" i="21"/>
  <c r="AB28" i="21"/>
  <c r="O28" i="21"/>
  <c r="AC27" i="21"/>
  <c r="BH27" i="21"/>
  <c r="AB27" i="21"/>
  <c r="O27" i="21"/>
  <c r="AB26" i="21"/>
  <c r="AC26" i="21"/>
  <c r="O26" i="21"/>
  <c r="AD25" i="21"/>
  <c r="AC25" i="21"/>
  <c r="AG25" i="21"/>
  <c r="AB25" i="21"/>
  <c r="O25" i="21"/>
  <c r="AC24" i="21"/>
  <c r="BH24" i="21"/>
  <c r="AB24" i="21"/>
  <c r="O24" i="21"/>
  <c r="AB23" i="21"/>
  <c r="AC23" i="21"/>
  <c r="O23" i="21"/>
  <c r="AD22" i="21"/>
  <c r="AC22" i="21"/>
  <c r="AG22" i="21"/>
  <c r="AB22" i="21"/>
  <c r="O22" i="21"/>
  <c r="AG21" i="21"/>
  <c r="AD21" i="21"/>
  <c r="AC21" i="21"/>
  <c r="AB21" i="21"/>
  <c r="O21" i="21"/>
  <c r="AD20" i="21"/>
  <c r="AC20" i="21"/>
  <c r="AG20" i="21"/>
  <c r="AB20" i="21"/>
  <c r="O20" i="21"/>
  <c r="AB19" i="21"/>
  <c r="AC19" i="21"/>
  <c r="O19" i="21"/>
  <c r="AD18" i="21"/>
  <c r="AB18" i="21"/>
  <c r="AC18" i="21"/>
  <c r="AG18" i="21"/>
  <c r="O18" i="21"/>
  <c r="AB17" i="21"/>
  <c r="AC17" i="21"/>
  <c r="O17" i="21"/>
  <c r="AD16" i="21"/>
  <c r="AC16" i="21"/>
  <c r="AG16" i="21"/>
  <c r="AB16" i="21"/>
  <c r="O16" i="21"/>
  <c r="AB15" i="21"/>
  <c r="AC15" i="21"/>
  <c r="O15" i="21"/>
  <c r="AD14" i="21"/>
  <c r="AC14" i="21"/>
  <c r="AG14" i="21"/>
  <c r="AB14" i="21"/>
  <c r="O14" i="21"/>
  <c r="AB13" i="21"/>
  <c r="AC13" i="21"/>
  <c r="O13" i="21"/>
  <c r="AB12" i="21"/>
  <c r="AC12" i="21"/>
  <c r="O12" i="21"/>
  <c r="AG11" i="21"/>
  <c r="AD11" i="21"/>
  <c r="AC11" i="21"/>
  <c r="AB11" i="21"/>
  <c r="O11" i="21"/>
  <c r="AD10" i="21"/>
  <c r="AB10" i="21"/>
  <c r="AC10" i="21"/>
  <c r="AG10" i="21"/>
  <c r="O10" i="21"/>
  <c r="AG9" i="21"/>
  <c r="BJ9" i="21"/>
  <c r="AC9" i="21"/>
  <c r="AD9" i="21"/>
  <c r="AB9" i="21"/>
  <c r="O9" i="21"/>
  <c r="AB8" i="21"/>
  <c r="AC8" i="21"/>
  <c r="O8" i="21"/>
  <c r="AC7" i="21"/>
  <c r="BH7" i="21"/>
  <c r="AB7" i="21"/>
  <c r="O7" i="21"/>
  <c r="AB6" i="21"/>
  <c r="AC6" i="21"/>
  <c r="O6" i="21"/>
  <c r="O5" i="21"/>
  <c r="AB18" i="20"/>
  <c r="AC18" i="20"/>
  <c r="O18" i="20"/>
  <c r="AD17" i="20"/>
  <c r="AB17" i="20"/>
  <c r="AC17" i="20"/>
  <c r="O17" i="20"/>
  <c r="AD16" i="20"/>
  <c r="AB16" i="20"/>
  <c r="AC16" i="20"/>
  <c r="O16" i="20"/>
  <c r="AC15" i="20"/>
  <c r="AB15" i="20"/>
  <c r="O15" i="20"/>
  <c r="AB14" i="20"/>
  <c r="AC14" i="20"/>
  <c r="O14" i="20"/>
  <c r="AD13" i="20"/>
  <c r="AC13" i="20"/>
  <c r="BH13" i="20"/>
  <c r="AB13" i="20"/>
  <c r="O13" i="20"/>
  <c r="AB12" i="20"/>
  <c r="AC12" i="20"/>
  <c r="O12" i="20"/>
  <c r="AG11" i="20"/>
  <c r="AB11" i="20"/>
  <c r="AC11" i="20"/>
  <c r="BH11" i="20"/>
  <c r="O11" i="20"/>
  <c r="AB10" i="20"/>
  <c r="AC10" i="20"/>
  <c r="O10" i="20"/>
  <c r="BH9" i="20"/>
  <c r="AB9" i="20"/>
  <c r="AC9" i="20"/>
  <c r="AD9" i="20"/>
  <c r="O9" i="20"/>
  <c r="AG8" i="20"/>
  <c r="BJ8" i="20"/>
  <c r="AD8" i="20"/>
  <c r="AC8" i="20"/>
  <c r="BH8" i="20"/>
  <c r="AB8" i="20"/>
  <c r="O8" i="20"/>
  <c r="AC7" i="20"/>
  <c r="AB7" i="20"/>
  <c r="O7" i="20"/>
  <c r="AG6" i="20"/>
  <c r="AD6" i="20"/>
  <c r="AB6" i="20"/>
  <c r="AC6" i="20"/>
  <c r="O6" i="20"/>
  <c r="AD5" i="20"/>
  <c r="AC5" i="20"/>
  <c r="AB5" i="20"/>
  <c r="O5" i="20"/>
  <c r="AL12" i="19"/>
  <c r="AP12" i="19"/>
  <c r="AK12" i="19"/>
  <c r="AC12" i="19"/>
  <c r="AG12" i="19"/>
  <c r="AB12" i="19"/>
  <c r="O12" i="19"/>
  <c r="AB11" i="19"/>
  <c r="AC11" i="19"/>
  <c r="O11" i="19"/>
  <c r="AB10" i="19"/>
  <c r="AC10" i="19"/>
  <c r="O10" i="19"/>
  <c r="AL9" i="19"/>
  <c r="AP9" i="19"/>
  <c r="AK9" i="19"/>
  <c r="AD9" i="19"/>
  <c r="AC9" i="19"/>
  <c r="AG9" i="19"/>
  <c r="AB9" i="19"/>
  <c r="O9" i="19"/>
  <c r="AK8" i="19"/>
  <c r="AL8" i="19"/>
  <c r="AD8" i="19"/>
  <c r="AB8" i="19"/>
  <c r="AC8" i="19"/>
  <c r="AG8" i="19"/>
  <c r="O8" i="19"/>
  <c r="AP7" i="19"/>
  <c r="AM7" i="19"/>
  <c r="AL7" i="19"/>
  <c r="AK7" i="19"/>
  <c r="AG7" i="19"/>
  <c r="AD7" i="19"/>
  <c r="AC7" i="19"/>
  <c r="AB7" i="19"/>
  <c r="O7" i="19"/>
  <c r="AL6" i="19"/>
  <c r="AC6" i="19"/>
  <c r="AG6" i="19"/>
  <c r="AB6" i="19"/>
  <c r="O6" i="19"/>
  <c r="AB5" i="19"/>
  <c r="AC5" i="19"/>
  <c r="O5" i="19"/>
  <c r="AD28" i="18"/>
  <c r="AB28" i="18"/>
  <c r="AC28" i="18"/>
  <c r="AD27" i="18"/>
  <c r="AB27" i="18"/>
  <c r="AC27" i="18"/>
  <c r="AD26" i="18"/>
  <c r="AB26" i="18"/>
  <c r="AC26" i="18"/>
  <c r="AL25" i="18"/>
  <c r="AG25" i="18"/>
  <c r="AD25" i="18"/>
  <c r="AB25" i="18"/>
  <c r="AC25" i="18"/>
  <c r="O25" i="18"/>
  <c r="AD24" i="18"/>
  <c r="AB24" i="18"/>
  <c r="AC24" i="18"/>
  <c r="O24" i="18"/>
  <c r="AC23" i="18"/>
  <c r="AB23" i="18"/>
  <c r="O23" i="18"/>
  <c r="AB22" i="18"/>
  <c r="AC22" i="18"/>
  <c r="O22" i="18"/>
  <c r="AM21" i="18"/>
  <c r="AL21" i="18"/>
  <c r="AK21" i="18"/>
  <c r="AD21" i="18"/>
  <c r="AC21" i="18"/>
  <c r="AG21" i="18"/>
  <c r="AB21" i="18"/>
  <c r="O21" i="18"/>
  <c r="AM20" i="18"/>
  <c r="AK20" i="18"/>
  <c r="AL20" i="18"/>
  <c r="AD20" i="18"/>
  <c r="AB20" i="18"/>
  <c r="AC20" i="18"/>
  <c r="AG20" i="18"/>
  <c r="O20" i="18"/>
  <c r="AL19" i="18"/>
  <c r="AK19" i="18"/>
  <c r="AD19" i="18"/>
  <c r="AB19" i="18"/>
  <c r="AC19" i="18"/>
  <c r="O19" i="18"/>
  <c r="AP18" i="18"/>
  <c r="BJ18" i="18"/>
  <c r="AK18" i="18"/>
  <c r="AL18" i="18"/>
  <c r="AD18" i="18"/>
  <c r="AB18" i="18"/>
  <c r="AC18" i="18"/>
  <c r="O18" i="18"/>
  <c r="AK17" i="18"/>
  <c r="AL17" i="18"/>
  <c r="AM17" i="18"/>
  <c r="AD17" i="18"/>
  <c r="AB17" i="18"/>
  <c r="AC17" i="18"/>
  <c r="O17" i="18"/>
  <c r="AK16" i="18"/>
  <c r="AL16" i="18"/>
  <c r="AM16" i="18"/>
  <c r="AD16" i="18"/>
  <c r="AB16" i="18"/>
  <c r="AC16" i="18"/>
  <c r="O16" i="18"/>
  <c r="AC15" i="18"/>
  <c r="AB15" i="18"/>
  <c r="O15" i="18"/>
  <c r="AB14" i="18"/>
  <c r="AC14" i="18"/>
  <c r="O14" i="18"/>
  <c r="AK13" i="18"/>
  <c r="AL13" i="18"/>
  <c r="AM13" i="18"/>
  <c r="AG13" i="18"/>
  <c r="AD13" i="18"/>
  <c r="AB13" i="18"/>
  <c r="AC13" i="18"/>
  <c r="O13" i="18"/>
  <c r="AK12" i="18"/>
  <c r="AL12" i="18"/>
  <c r="AM12" i="18"/>
  <c r="AD12" i="18"/>
  <c r="AC12" i="18"/>
  <c r="AB12" i="18"/>
  <c r="O12" i="18"/>
  <c r="AL11" i="18"/>
  <c r="AB11" i="18"/>
  <c r="AC11" i="18"/>
  <c r="O11" i="18"/>
  <c r="AB10" i="18"/>
  <c r="AC10" i="18"/>
  <c r="AD10" i="18"/>
  <c r="O10" i="18"/>
  <c r="AB9" i="18"/>
  <c r="AC9" i="18"/>
  <c r="BH9" i="18"/>
  <c r="O9" i="18"/>
  <c r="AC8" i="18"/>
  <c r="AB8" i="18"/>
  <c r="O8" i="18"/>
  <c r="AC7" i="18"/>
  <c r="AB7" i="18"/>
  <c r="O7" i="18"/>
  <c r="BH6" i="18"/>
  <c r="AG6" i="18"/>
  <c r="BJ6" i="18"/>
  <c r="AB6" i="18"/>
  <c r="AC6" i="18"/>
  <c r="AD6" i="18"/>
  <c r="O6" i="18"/>
  <c r="AL5" i="18"/>
  <c r="AC5" i="18"/>
  <c r="AG5" i="18"/>
  <c r="AB5" i="18"/>
  <c r="O5" i="18"/>
  <c r="AK38" i="3"/>
  <c r="AL38" i="3"/>
  <c r="BH38" i="3"/>
  <c r="AM38" i="3"/>
  <c r="AP25" i="18"/>
  <c r="AM25" i="18"/>
  <c r="AG17" i="21"/>
  <c r="AD17" i="21"/>
  <c r="AG19" i="21"/>
  <c r="AD19" i="21"/>
  <c r="AD23" i="21"/>
  <c r="AG23" i="21"/>
  <c r="BJ23" i="21"/>
  <c r="AG40" i="26"/>
  <c r="BJ40" i="26"/>
  <c r="AD40" i="26"/>
  <c r="BH40" i="26"/>
  <c r="AG19" i="26"/>
  <c r="AD19" i="26"/>
  <c r="AG36" i="26"/>
  <c r="BJ36" i="26"/>
  <c r="AD36" i="26"/>
  <c r="BH36" i="26"/>
  <c r="BH5" i="26"/>
  <c r="AG5" i="26"/>
  <c r="BJ5" i="26"/>
  <c r="AD5" i="26"/>
  <c r="AD12" i="26"/>
  <c r="BH12" i="26"/>
  <c r="AG12" i="26"/>
  <c r="BJ12" i="26"/>
  <c r="AG7" i="26"/>
  <c r="AD7" i="26"/>
  <c r="AG14" i="26"/>
  <c r="BJ14" i="26"/>
  <c r="BH14" i="26"/>
  <c r="AD14" i="26"/>
  <c r="AG25" i="26"/>
  <c r="BJ25" i="26"/>
  <c r="AD25" i="26"/>
  <c r="BH25" i="26"/>
  <c r="AD29" i="26"/>
  <c r="BH29" i="26"/>
  <c r="AG29" i="26"/>
  <c r="BJ29" i="26"/>
  <c r="AG35" i="26"/>
  <c r="BJ35" i="26"/>
  <c r="AD35" i="26"/>
  <c r="BH35" i="26"/>
  <c r="BH38" i="26"/>
  <c r="AG38" i="26"/>
  <c r="BJ38" i="26"/>
  <c r="AD38" i="26"/>
  <c r="BH23" i="26"/>
  <c r="AD23" i="26"/>
  <c r="AG23" i="26"/>
  <c r="AG10" i="26"/>
  <c r="AD10" i="26"/>
  <c r="AG21" i="26"/>
  <c r="AD21" i="26"/>
  <c r="BH21" i="26"/>
  <c r="BH27" i="26"/>
  <c r="AD27" i="26"/>
  <c r="AG27" i="26"/>
  <c r="BJ27" i="26"/>
  <c r="AG34" i="26"/>
  <c r="BJ34" i="26"/>
  <c r="AD34" i="26"/>
  <c r="BH34" i="26"/>
  <c r="BH6" i="26"/>
  <c r="AD8" i="26"/>
  <c r="AD11" i="26"/>
  <c r="BH13" i="26"/>
  <c r="AD15" i="26"/>
  <c r="AD16" i="26"/>
  <c r="AD17" i="26"/>
  <c r="AD18" i="26"/>
  <c r="AD22" i="26"/>
  <c r="AD26" i="26"/>
  <c r="AD28" i="26"/>
  <c r="AD31" i="26"/>
  <c r="AG32" i="26"/>
  <c r="BJ32" i="26"/>
  <c r="AD37" i="26"/>
  <c r="BH39" i="26"/>
  <c r="AD41" i="26"/>
  <c r="AG8" i="26"/>
  <c r="AG11" i="26"/>
  <c r="BJ11" i="26"/>
  <c r="AG15" i="26"/>
  <c r="BJ15" i="26"/>
  <c r="AG16" i="26"/>
  <c r="BJ16" i="26"/>
  <c r="AG17" i="26"/>
  <c r="BJ17" i="26"/>
  <c r="AG18" i="26"/>
  <c r="AG22" i="26"/>
  <c r="AG26" i="26"/>
  <c r="BJ26" i="26"/>
  <c r="AG28" i="26"/>
  <c r="BJ28" i="26"/>
  <c r="AG31" i="26"/>
  <c r="BJ31" i="26"/>
  <c r="AG37" i="26"/>
  <c r="BJ37" i="26"/>
  <c r="AG41" i="26"/>
  <c r="BJ41" i="26"/>
  <c r="AO8" i="22"/>
  <c r="BI8" i="22"/>
  <c r="AL8" i="22"/>
  <c r="BG8" i="22"/>
  <c r="BG14" i="22"/>
  <c r="AL14" i="22"/>
  <c r="AO14" i="22"/>
  <c r="BI14" i="22"/>
  <c r="AL15" i="22"/>
  <c r="BG15" i="22"/>
  <c r="AO15" i="22"/>
  <c r="BI15" i="22"/>
  <c r="AO16" i="22"/>
  <c r="BI16" i="22"/>
  <c r="AL16" i="22"/>
  <c r="BG16" i="22"/>
  <c r="AC7" i="22"/>
  <c r="BG7" i="22"/>
  <c r="AF7" i="22"/>
  <c r="BI7" i="22"/>
  <c r="BG6" i="22"/>
  <c r="AF6" i="22"/>
  <c r="BI6" i="22"/>
  <c r="AC6" i="22"/>
  <c r="BG10" i="22"/>
  <c r="AL10" i="22"/>
  <c r="AO10" i="22"/>
  <c r="BI10" i="22"/>
  <c r="AL11" i="22"/>
  <c r="AO11" i="22"/>
  <c r="BI11" i="22"/>
  <c r="BG11" i="22"/>
  <c r="AO12" i="22"/>
  <c r="BI12" i="22"/>
  <c r="BG12" i="22"/>
  <c r="AL12" i="22"/>
  <c r="AL18" i="22"/>
  <c r="BG18" i="22"/>
  <c r="AO18" i="22"/>
  <c r="BI18" i="22"/>
  <c r="AC5" i="22"/>
  <c r="AL9" i="22"/>
  <c r="AL13" i="22"/>
  <c r="AL17" i="22"/>
  <c r="AF5" i="22"/>
  <c r="BI5" i="22"/>
  <c r="AO9" i="22"/>
  <c r="BI9" i="22"/>
  <c r="AO13" i="22"/>
  <c r="BI13" i="22"/>
  <c r="AO17" i="22"/>
  <c r="BI17" i="22"/>
  <c r="AG44" i="21"/>
  <c r="BJ44" i="21"/>
  <c r="AD44" i="21"/>
  <c r="BH44" i="21"/>
  <c r="AD12" i="21"/>
  <c r="AG15" i="21"/>
  <c r="BJ15" i="21"/>
  <c r="AD15" i="21"/>
  <c r="BH15" i="21"/>
  <c r="AG33" i="21"/>
  <c r="AG40" i="21"/>
  <c r="BJ40" i="21"/>
  <c r="AD40" i="21"/>
  <c r="BH40" i="21"/>
  <c r="AG26" i="21"/>
  <c r="BJ26" i="21"/>
  <c r="AD26" i="21"/>
  <c r="BH26" i="21"/>
  <c r="AG36" i="21"/>
  <c r="BJ36" i="21"/>
  <c r="AD36" i="21"/>
  <c r="BH36" i="21"/>
  <c r="BH42" i="21"/>
  <c r="AG42" i="21"/>
  <c r="BJ42" i="21"/>
  <c r="AD42" i="21"/>
  <c r="AG46" i="21"/>
  <c r="AG48" i="21"/>
  <c r="AG30" i="21"/>
  <c r="BJ30" i="21"/>
  <c r="AD30" i="21"/>
  <c r="BH30" i="21"/>
  <c r="BH34" i="21"/>
  <c r="AG34" i="21"/>
  <c r="BJ34" i="21"/>
  <c r="AD34" i="21"/>
  <c r="AG6" i="21"/>
  <c r="AD6" i="21"/>
  <c r="BH8" i="21"/>
  <c r="AD8" i="21"/>
  <c r="AG8" i="21"/>
  <c r="BJ8" i="21"/>
  <c r="AG13" i="21"/>
  <c r="BJ13" i="21"/>
  <c r="AD13" i="21"/>
  <c r="BH13" i="21"/>
  <c r="BH38" i="21"/>
  <c r="AG38" i="21"/>
  <c r="BJ38" i="21"/>
  <c r="AD38" i="21"/>
  <c r="AD7" i="21"/>
  <c r="BH9" i="21"/>
  <c r="AD24" i="21"/>
  <c r="AD27" i="21"/>
  <c r="AG28" i="21"/>
  <c r="BJ28" i="21"/>
  <c r="AD31" i="21"/>
  <c r="BH35" i="21"/>
  <c r="AD37" i="21"/>
  <c r="BH39" i="21"/>
  <c r="AD41" i="21"/>
  <c r="BH43" i="21"/>
  <c r="AG24" i="21"/>
  <c r="BJ24" i="21"/>
  <c r="AG27" i="21"/>
  <c r="BJ27" i="21"/>
  <c r="AG31" i="21"/>
  <c r="BJ31" i="21"/>
  <c r="AG37" i="21"/>
  <c r="BJ37" i="21"/>
  <c r="AG41" i="21"/>
  <c r="BJ41" i="21"/>
  <c r="AG45" i="21"/>
  <c r="AG49" i="21"/>
  <c r="AG7" i="21"/>
  <c r="BJ7" i="21"/>
  <c r="AG10" i="20"/>
  <c r="AD10" i="20"/>
  <c r="AG5" i="20"/>
  <c r="AG18" i="20"/>
  <c r="BJ18" i="20"/>
  <c r="AD18" i="20"/>
  <c r="AG7" i="20"/>
  <c r="AD14" i="20"/>
  <c r="BH15" i="20"/>
  <c r="AG15" i="20"/>
  <c r="BJ15" i="20"/>
  <c r="AD15" i="20"/>
  <c r="BH18" i="20"/>
  <c r="AD7" i="20"/>
  <c r="AG12" i="20"/>
  <c r="AD12" i="20"/>
  <c r="AG14" i="20"/>
  <c r="AG17" i="20"/>
  <c r="AG9" i="20"/>
  <c r="BJ9" i="20"/>
  <c r="AD11" i="20"/>
  <c r="AG13" i="20"/>
  <c r="BJ13" i="20"/>
  <c r="AG16" i="20"/>
  <c r="BJ8" i="19"/>
  <c r="BH8" i="19"/>
  <c r="AM8" i="19"/>
  <c r="AG5" i="19"/>
  <c r="BJ5" i="19"/>
  <c r="BH5" i="19"/>
  <c r="AD5" i="19"/>
  <c r="AG11" i="19"/>
  <c r="BJ11" i="19"/>
  <c r="AD11" i="19"/>
  <c r="BH11" i="19"/>
  <c r="AD10" i="19"/>
  <c r="BH10" i="19"/>
  <c r="AG10" i="19"/>
  <c r="BJ10" i="19"/>
  <c r="AD6" i="19"/>
  <c r="AM6" i="19"/>
  <c r="AM9" i="19"/>
  <c r="AD12" i="19"/>
  <c r="AM12" i="19"/>
  <c r="AP6" i="19"/>
  <c r="AG11" i="18"/>
  <c r="AD11" i="18"/>
  <c r="AG7" i="18"/>
  <c r="BJ7" i="18"/>
  <c r="AD7" i="18"/>
  <c r="AP11" i="18"/>
  <c r="BJ11" i="18"/>
  <c r="AM11" i="18"/>
  <c r="AG14" i="18"/>
  <c r="BJ14" i="18"/>
  <c r="AD14" i="18"/>
  <c r="BH15" i="18"/>
  <c r="AG15" i="18"/>
  <c r="BJ15" i="18"/>
  <c r="AD15" i="18"/>
  <c r="AG17" i="18"/>
  <c r="AG22" i="18"/>
  <c r="BJ22" i="18"/>
  <c r="AD22" i="18"/>
  <c r="BH23" i="18"/>
  <c r="AG23" i="18"/>
  <c r="BJ23" i="18"/>
  <c r="AD23" i="18"/>
  <c r="AM5" i="18"/>
  <c r="BH7" i="18"/>
  <c r="BH8" i="18"/>
  <c r="AG8" i="18"/>
  <c r="BJ8" i="18"/>
  <c r="BH11" i="18"/>
  <c r="BH14" i="18"/>
  <c r="BH19" i="18"/>
  <c r="AP19" i="18"/>
  <c r="BJ19" i="18"/>
  <c r="AM19" i="18"/>
  <c r="BH22" i="18"/>
  <c r="AD5" i="18"/>
  <c r="AD8" i="18"/>
  <c r="AD9" i="18"/>
  <c r="AG10" i="18"/>
  <c r="BJ10" i="18"/>
  <c r="AP13" i="18"/>
  <c r="AG9" i="18"/>
  <c r="BJ9" i="18"/>
  <c r="BH10" i="18"/>
  <c r="AP12" i="18"/>
  <c r="BJ12" i="18"/>
  <c r="AG16" i="18"/>
  <c r="AM18" i="18"/>
  <c r="BH24" i="18"/>
  <c r="AG24" i="18"/>
  <c r="BJ24" i="18"/>
  <c r="AK240" i="3"/>
  <c r="AL240" i="3"/>
  <c r="AK239" i="3"/>
  <c r="AL239" i="3"/>
  <c r="AP239" i="3"/>
  <c r="BJ239" i="3"/>
  <c r="AK238" i="3"/>
  <c r="AL238" i="3"/>
  <c r="AK237" i="3"/>
  <c r="AL237" i="3"/>
  <c r="AP237" i="3"/>
  <c r="BJ237" i="3"/>
  <c r="AK236" i="3"/>
  <c r="AL236" i="3"/>
  <c r="AK235" i="3"/>
  <c r="AL235" i="3"/>
  <c r="AP235" i="3"/>
  <c r="BJ235" i="3"/>
  <c r="AK234" i="3"/>
  <c r="AL234" i="3"/>
  <c r="AK233" i="3"/>
  <c r="AL233" i="3"/>
  <c r="AP233" i="3"/>
  <c r="BJ233" i="3"/>
  <c r="AK232" i="3"/>
  <c r="AL232" i="3"/>
  <c r="AK231" i="3"/>
  <c r="AL231" i="3"/>
  <c r="AP231" i="3"/>
  <c r="BJ231" i="3"/>
  <c r="AK230" i="3"/>
  <c r="AL230" i="3"/>
  <c r="BH234" i="3"/>
  <c r="AP234" i="3"/>
  <c r="BJ234" i="3"/>
  <c r="AM234" i="3"/>
  <c r="BH230" i="3"/>
  <c r="AP230" i="3"/>
  <c r="BJ230" i="3"/>
  <c r="AM230" i="3"/>
  <c r="BH238" i="3"/>
  <c r="AM238" i="3"/>
  <c r="AP238" i="3"/>
  <c r="BJ238" i="3"/>
  <c r="BH236" i="3"/>
  <c r="AM236" i="3"/>
  <c r="AP236" i="3"/>
  <c r="BJ236" i="3"/>
  <c r="BH232" i="3"/>
  <c r="AP232" i="3"/>
  <c r="BJ232" i="3"/>
  <c r="AM232" i="3"/>
  <c r="BH240" i="3"/>
  <c r="AP240" i="3"/>
  <c r="AM240" i="3"/>
  <c r="BH231" i="3"/>
  <c r="BH233" i="3"/>
  <c r="BH235" i="3"/>
  <c r="BH237" i="3"/>
  <c r="BH239" i="3"/>
  <c r="AM231" i="3"/>
  <c r="AM233" i="3"/>
  <c r="AM235" i="3"/>
  <c r="AM237" i="3"/>
  <c r="AM239" i="3"/>
  <c r="M11" i="28"/>
  <c r="J11" i="28"/>
  <c r="I11" i="28"/>
  <c r="G11" i="28"/>
  <c r="E11" i="28"/>
  <c r="D11" i="28"/>
  <c r="AD251" i="3"/>
  <c r="AB251" i="3"/>
  <c r="AC251" i="3"/>
  <c r="O251" i="3"/>
  <c r="AD250" i="3"/>
  <c r="AB250" i="3"/>
  <c r="AC250" i="3"/>
  <c r="O250" i="3"/>
  <c r="AD249" i="3"/>
  <c r="AB249" i="3"/>
  <c r="AC249" i="3"/>
  <c r="O249" i="3"/>
  <c r="AD248" i="3"/>
  <c r="AB248" i="3"/>
  <c r="AC248" i="3"/>
  <c r="O248" i="3"/>
  <c r="AD247" i="3"/>
  <c r="AB247" i="3"/>
  <c r="AC247" i="3"/>
  <c r="O247" i="3"/>
  <c r="AD246" i="3"/>
  <c r="AB246" i="3"/>
  <c r="AC246" i="3"/>
  <c r="O246" i="3"/>
  <c r="AD245" i="3"/>
  <c r="AB245" i="3"/>
  <c r="AC245" i="3"/>
  <c r="O245" i="3"/>
  <c r="AD244" i="3"/>
  <c r="AB244" i="3"/>
  <c r="AC244" i="3"/>
  <c r="O244" i="3"/>
  <c r="AD243" i="3"/>
  <c r="AB243" i="3"/>
  <c r="AC243" i="3"/>
  <c r="O243" i="3"/>
  <c r="AD242" i="3"/>
  <c r="AB242" i="3"/>
  <c r="AC242" i="3"/>
  <c r="O242" i="3"/>
  <c r="AD241" i="3"/>
  <c r="AB241" i="3"/>
  <c r="AC241" i="3"/>
  <c r="O241" i="3"/>
  <c r="L39" i="27"/>
  <c r="L40" i="27"/>
  <c r="K40" i="27"/>
  <c r="D39" i="27"/>
  <c r="I39" i="27"/>
  <c r="BI12" i="25"/>
  <c r="I40" i="27"/>
  <c r="AB12" i="25"/>
  <c r="BG12" i="25"/>
  <c r="AA12" i="25"/>
  <c r="O12" i="25"/>
  <c r="AC11" i="25"/>
  <c r="AA11" i="25"/>
  <c r="AB11" i="25"/>
  <c r="O11" i="25"/>
  <c r="AC10" i="25"/>
  <c r="AB10" i="25"/>
  <c r="AA10" i="25"/>
  <c r="O10" i="25"/>
  <c r="AC9" i="25"/>
  <c r="AB9" i="25"/>
  <c r="O9" i="25"/>
  <c r="AC8" i="25"/>
  <c r="AB8" i="25"/>
  <c r="AA8" i="25"/>
  <c r="O8" i="25"/>
  <c r="AC7" i="25"/>
  <c r="AA7" i="25"/>
  <c r="AB7" i="25"/>
  <c r="O7" i="25"/>
  <c r="AC6" i="25"/>
  <c r="AB6" i="25"/>
  <c r="AA6" i="25"/>
  <c r="O6" i="25"/>
  <c r="AC5" i="25"/>
  <c r="AA5" i="25"/>
  <c r="AB5" i="25"/>
  <c r="O5" i="25"/>
  <c r="AF9" i="25"/>
  <c r="AF7" i="25"/>
  <c r="AF5" i="25"/>
  <c r="AF11" i="25"/>
  <c r="AC12" i="25"/>
  <c r="AF6" i="25"/>
  <c r="AF12" i="25"/>
  <c r="AF8" i="25"/>
  <c r="AF10" i="25"/>
  <c r="O5" i="3"/>
  <c r="AC21" i="17"/>
  <c r="AD21" i="17"/>
  <c r="AB21" i="17"/>
  <c r="O21" i="17"/>
  <c r="AB20" i="17"/>
  <c r="AC20" i="17"/>
  <c r="O20" i="17"/>
  <c r="AB19" i="17"/>
  <c r="AC19" i="17"/>
  <c r="O19" i="17"/>
  <c r="AB18" i="17"/>
  <c r="AC18" i="17"/>
  <c r="AD18" i="17"/>
  <c r="O18" i="17"/>
  <c r="AB17" i="17"/>
  <c r="AC17" i="17"/>
  <c r="AD17" i="17"/>
  <c r="O17" i="17"/>
  <c r="AB16" i="17"/>
  <c r="AC16" i="17"/>
  <c r="O16" i="17"/>
  <c r="AB15" i="17"/>
  <c r="AC15" i="17"/>
  <c r="AD15" i="17"/>
  <c r="O15" i="17"/>
  <c r="AB14" i="17"/>
  <c r="AC14" i="17"/>
  <c r="AD14" i="17"/>
  <c r="O14" i="17"/>
  <c r="AB13" i="17"/>
  <c r="AC13" i="17"/>
  <c r="AD13" i="17"/>
  <c r="O13" i="17"/>
  <c r="AB12" i="17"/>
  <c r="AC12" i="17"/>
  <c r="O12" i="17"/>
  <c r="AB11" i="17"/>
  <c r="AC11" i="17"/>
  <c r="O11" i="17"/>
  <c r="AC10" i="17"/>
  <c r="AD10" i="17"/>
  <c r="AB10" i="17"/>
  <c r="O10" i="17"/>
  <c r="AC9" i="17"/>
  <c r="AD9" i="17"/>
  <c r="AB9" i="17"/>
  <c r="O9" i="17"/>
  <c r="AC8" i="17"/>
  <c r="AB8" i="17"/>
  <c r="O8" i="17"/>
  <c r="AB7" i="17"/>
  <c r="AC7" i="17"/>
  <c r="AD7" i="17"/>
  <c r="O7" i="17"/>
  <c r="AB6" i="17"/>
  <c r="AC6" i="17"/>
  <c r="O6" i="17"/>
  <c r="AL5" i="17"/>
  <c r="AC5" i="17"/>
  <c r="AD5" i="17"/>
  <c r="AB5" i="17"/>
  <c r="O5" i="17"/>
  <c r="AB230" i="3"/>
  <c r="AC230" i="3"/>
  <c r="O252" i="3"/>
  <c r="O79" i="3"/>
  <c r="AM5" i="17"/>
  <c r="AP5" i="17"/>
  <c r="AG16" i="17"/>
  <c r="AG8" i="17"/>
  <c r="AG9" i="17"/>
  <c r="AG12" i="17"/>
  <c r="AD11" i="17"/>
  <c r="AG11" i="17"/>
  <c r="AG19" i="17"/>
  <c r="AD19" i="17"/>
  <c r="AD6" i="17"/>
  <c r="AG6" i="17"/>
  <c r="AG20" i="17"/>
  <c r="AD20" i="17"/>
  <c r="AD8" i="17"/>
  <c r="AD12" i="17"/>
  <c r="AD16" i="17"/>
  <c r="AG13" i="17"/>
  <c r="AG21" i="17"/>
  <c r="AG17" i="17"/>
  <c r="AG5" i="17"/>
  <c r="AG14" i="17"/>
  <c r="AG10" i="17"/>
  <c r="AG18" i="17"/>
  <c r="AG7" i="17"/>
  <c r="AG15" i="17"/>
  <c r="O12" i="16"/>
  <c r="O6" i="16"/>
  <c r="O7" i="16"/>
  <c r="O8" i="16"/>
  <c r="O9" i="16"/>
  <c r="O10" i="16"/>
  <c r="O11" i="16"/>
  <c r="O5" i="16"/>
  <c r="O6" i="3"/>
  <c r="O7" i="3"/>
  <c r="O8" i="3"/>
  <c r="O9" i="3"/>
  <c r="O10" i="3"/>
  <c r="O11" i="3"/>
  <c r="O12" i="3"/>
  <c r="O13" i="3"/>
  <c r="O14" i="3"/>
  <c r="O15" i="3"/>
  <c r="O16" i="3"/>
  <c r="O17" i="3"/>
  <c r="O18" i="3"/>
  <c r="O19" i="3"/>
  <c r="O20" i="3"/>
  <c r="O21" i="3"/>
  <c r="O38" i="3"/>
  <c r="O39" i="3"/>
  <c r="O40" i="3"/>
  <c r="O41" i="3"/>
  <c r="O42" i="3"/>
  <c r="O43" i="3"/>
  <c r="O253" i="3"/>
  <c r="O254" i="3"/>
  <c r="O255" i="3"/>
  <c r="O256" i="3"/>
  <c r="O257" i="3"/>
  <c r="O258" i="3"/>
  <c r="O259" i="3"/>
  <c r="O260" i="3"/>
  <c r="O80" i="3"/>
  <c r="O81" i="3"/>
  <c r="O82" i="3"/>
  <c r="O83" i="3"/>
  <c r="O84" i="3"/>
  <c r="O85" i="3"/>
  <c r="O86" i="3"/>
  <c r="O87" i="3"/>
  <c r="O88" i="3"/>
  <c r="O89" i="3"/>
  <c r="O90" i="3"/>
  <c r="O91" i="3"/>
  <c r="O92" i="3"/>
  <c r="O227" i="3"/>
  <c r="O228" i="3"/>
  <c r="O229" i="3"/>
  <c r="O230" i="3"/>
  <c r="O231" i="3"/>
  <c r="O232" i="3"/>
  <c r="O233" i="3"/>
  <c r="O234" i="3"/>
  <c r="O235" i="3"/>
  <c r="O236" i="3"/>
  <c r="O237" i="3"/>
  <c r="O238" i="3"/>
  <c r="O239" i="3"/>
  <c r="O240" i="3"/>
  <c r="O261" i="3"/>
  <c r="O262" i="3"/>
  <c r="O263" i="3"/>
  <c r="O264" i="3"/>
  <c r="O265" i="3"/>
  <c r="O266" i="3"/>
  <c r="O267" i="3"/>
  <c r="O268" i="3"/>
  <c r="AB5" i="3"/>
  <c r="AC5" i="3"/>
  <c r="AC12" i="16"/>
  <c r="AA12" i="16"/>
  <c r="AB12" i="16"/>
  <c r="AF12" i="16"/>
  <c r="AC11" i="16"/>
  <c r="AA11" i="16"/>
  <c r="AB11" i="16"/>
  <c r="AF11" i="16"/>
  <c r="AA10" i="16"/>
  <c r="AB10" i="16"/>
  <c r="AF10" i="16"/>
  <c r="AC9" i="16"/>
  <c r="AA9" i="16"/>
  <c r="AB9" i="16"/>
  <c r="AF9" i="16"/>
  <c r="AA8" i="16"/>
  <c r="AB8" i="16"/>
  <c r="AF8" i="16"/>
  <c r="AA7" i="16"/>
  <c r="AB7" i="16"/>
  <c r="AF7" i="16"/>
  <c r="AA6" i="16"/>
  <c r="AB6" i="16"/>
  <c r="AF6" i="16"/>
  <c r="AC5" i="16"/>
  <c r="AA5" i="16"/>
  <c r="AB5" i="16"/>
  <c r="AF5" i="16"/>
  <c r="AG230" i="3"/>
  <c r="AB84" i="3"/>
  <c r="AC84" i="3"/>
  <c r="AG84" i="3"/>
  <c r="AB261" i="3"/>
  <c r="AC261" i="3"/>
  <c r="AG261" i="3"/>
  <c r="AD261" i="3"/>
  <c r="AB262" i="3"/>
  <c r="AC262" i="3"/>
  <c r="AG262" i="3"/>
  <c r="AD262" i="3"/>
  <c r="AB263" i="3"/>
  <c r="AC263" i="3"/>
  <c r="AG263" i="3"/>
  <c r="AD263" i="3"/>
  <c r="AB264" i="3"/>
  <c r="AC264" i="3"/>
  <c r="AG264" i="3"/>
  <c r="AD264" i="3"/>
  <c r="AB265" i="3"/>
  <c r="AC265" i="3"/>
  <c r="AG265" i="3"/>
  <c r="AD265" i="3"/>
  <c r="AB266" i="3"/>
  <c r="AC266" i="3"/>
  <c r="AG266" i="3"/>
  <c r="AD266" i="3"/>
  <c r="AB267" i="3"/>
  <c r="AC267" i="3"/>
  <c r="AG267" i="3"/>
  <c r="AD267" i="3"/>
  <c r="AB268" i="3"/>
  <c r="AC268" i="3"/>
  <c r="AG268" i="3"/>
  <c r="BJ268" i="3"/>
  <c r="AB252" i="3"/>
  <c r="AC252" i="3"/>
  <c r="AG252" i="3"/>
  <c r="AD252" i="3"/>
  <c r="AB253" i="3"/>
  <c r="AC253" i="3"/>
  <c r="AG253" i="3"/>
  <c r="AD253" i="3"/>
  <c r="AB254" i="3"/>
  <c r="AC254" i="3"/>
  <c r="AG254" i="3"/>
  <c r="AD254" i="3"/>
  <c r="AB255" i="3"/>
  <c r="AC255" i="3"/>
  <c r="AG255" i="3"/>
  <c r="BJ255" i="3"/>
  <c r="AD255" i="3"/>
  <c r="AB256" i="3"/>
  <c r="AC256" i="3"/>
  <c r="AG256" i="3"/>
  <c r="BJ256" i="3"/>
  <c r="AD256" i="3"/>
  <c r="AB257" i="3"/>
  <c r="AC257" i="3"/>
  <c r="AG257" i="3"/>
  <c r="BJ257" i="3"/>
  <c r="AD257" i="3"/>
  <c r="AB258" i="3"/>
  <c r="AC258" i="3"/>
  <c r="AG258" i="3"/>
  <c r="BJ258" i="3"/>
  <c r="AD258" i="3"/>
  <c r="AB259" i="3"/>
  <c r="AC259" i="3"/>
  <c r="AG259" i="3"/>
  <c r="BJ259" i="3"/>
  <c r="AD259" i="3"/>
  <c r="AB260" i="3"/>
  <c r="AC260" i="3"/>
  <c r="AG260" i="3"/>
  <c r="BJ260" i="3"/>
  <c r="AD260" i="3"/>
  <c r="AB231" i="3"/>
  <c r="AC231" i="3"/>
  <c r="AG231" i="3"/>
  <c r="AD231" i="3"/>
  <c r="AB232" i="3"/>
  <c r="AC232" i="3"/>
  <c r="AG232" i="3"/>
  <c r="AB233" i="3"/>
  <c r="AC233" i="3"/>
  <c r="AG233" i="3"/>
  <c r="AD233" i="3"/>
  <c r="AB234" i="3"/>
  <c r="AC234" i="3"/>
  <c r="AG234" i="3"/>
  <c r="AD234" i="3"/>
  <c r="AB235" i="3"/>
  <c r="AC235" i="3"/>
  <c r="AG235" i="3"/>
  <c r="AD235" i="3"/>
  <c r="AB236" i="3"/>
  <c r="AC236" i="3"/>
  <c r="AG236" i="3"/>
  <c r="AD236" i="3"/>
  <c r="AB237" i="3"/>
  <c r="AC237" i="3"/>
  <c r="AG237" i="3"/>
  <c r="AD237" i="3"/>
  <c r="AB238" i="3"/>
  <c r="AC238" i="3"/>
  <c r="AG238" i="3"/>
  <c r="AD238" i="3"/>
  <c r="AB239" i="3"/>
  <c r="AC239" i="3"/>
  <c r="AG239" i="3"/>
  <c r="AD239" i="3"/>
  <c r="AB240" i="3"/>
  <c r="AC240" i="3"/>
  <c r="AG240" i="3"/>
  <c r="AD240" i="3"/>
  <c r="AB227" i="3"/>
  <c r="AC227" i="3"/>
  <c r="AG227" i="3"/>
  <c r="BJ227" i="3"/>
  <c r="AB228" i="3"/>
  <c r="AC228" i="3"/>
  <c r="AG228" i="3"/>
  <c r="BJ228" i="3"/>
  <c r="AB229" i="3"/>
  <c r="AC229" i="3"/>
  <c r="AG229" i="3"/>
  <c r="BJ229" i="3"/>
  <c r="AB89" i="3"/>
  <c r="AC89" i="3"/>
  <c r="AG89" i="3"/>
  <c r="BJ89" i="3"/>
  <c r="AB90" i="3"/>
  <c r="AC90" i="3"/>
  <c r="AG90" i="3"/>
  <c r="AD90" i="3"/>
  <c r="AB91" i="3"/>
  <c r="AC91" i="3"/>
  <c r="AG91" i="3"/>
  <c r="AD91" i="3"/>
  <c r="AB92" i="3"/>
  <c r="AC92" i="3"/>
  <c r="AG92" i="3"/>
  <c r="BJ92" i="3"/>
  <c r="AB81" i="3"/>
  <c r="AC81" i="3"/>
  <c r="AG81" i="3"/>
  <c r="AB79" i="3"/>
  <c r="AC79" i="3"/>
  <c r="AG79" i="3"/>
  <c r="AB80" i="3"/>
  <c r="AC80" i="3"/>
  <c r="AG80" i="3"/>
  <c r="AB82" i="3"/>
  <c r="AC82" i="3"/>
  <c r="AG82" i="3"/>
  <c r="BJ82" i="3"/>
  <c r="AB83" i="3"/>
  <c r="AC83" i="3"/>
  <c r="AG83" i="3"/>
  <c r="BJ83" i="3"/>
  <c r="AB85" i="3"/>
  <c r="AC85" i="3"/>
  <c r="AG85" i="3"/>
  <c r="BJ85" i="3"/>
  <c r="AB86" i="3"/>
  <c r="AC86" i="3"/>
  <c r="AG86" i="3"/>
  <c r="AB87" i="3"/>
  <c r="AC87" i="3"/>
  <c r="AG87" i="3"/>
  <c r="BJ87" i="3"/>
  <c r="AB88" i="3"/>
  <c r="AC88" i="3"/>
  <c r="AG88" i="3"/>
  <c r="AG5" i="3"/>
  <c r="AD232" i="3"/>
  <c r="AD230" i="3"/>
  <c r="AD80" i="3"/>
  <c r="AD5" i="3"/>
  <c r="AC6" i="16"/>
  <c r="BG12" i="16"/>
  <c r="AC7" i="16"/>
  <c r="AC10" i="16"/>
  <c r="BG9" i="16"/>
  <c r="BG5" i="16"/>
  <c r="AC8" i="16"/>
  <c r="BG11" i="16"/>
  <c r="AD86" i="3"/>
  <c r="AD92" i="3"/>
  <c r="AD228" i="3"/>
  <c r="AD87" i="3"/>
  <c r="AD81" i="3"/>
  <c r="AD229" i="3"/>
  <c r="AD85" i="3"/>
  <c r="AD89" i="3"/>
  <c r="AD227" i="3"/>
  <c r="BH82" i="3"/>
  <c r="AD268" i="3"/>
  <c r="AD88" i="3"/>
  <c r="AD83" i="3"/>
  <c r="AD79" i="3"/>
  <c r="BG6" i="16"/>
  <c r="BG7" i="16"/>
  <c r="BG8" i="16"/>
  <c r="BG10" i="16"/>
  <c r="BH227" i="3"/>
  <c r="BH83" i="3"/>
  <c r="BH268" i="3"/>
  <c r="BH228" i="3"/>
  <c r="BH85" i="3"/>
  <c r="BH229" i="3"/>
  <c r="BH89" i="3"/>
  <c r="BH87" i="3"/>
  <c r="BH92" i="3"/>
  <c r="AD84" i="3"/>
  <c r="AD82" i="3"/>
  <c r="AB43" i="3"/>
  <c r="AC43" i="3"/>
  <c r="AG43" i="3"/>
  <c r="BJ43" i="3"/>
  <c r="AB42" i="3"/>
  <c r="AC42" i="3"/>
  <c r="AG42" i="3"/>
  <c r="BJ42" i="3"/>
  <c r="AB41" i="3"/>
  <c r="AC41" i="3"/>
  <c r="AG41" i="3"/>
  <c r="BJ41" i="3"/>
  <c r="AB40" i="3"/>
  <c r="AC40" i="3"/>
  <c r="AG40" i="3"/>
  <c r="BJ40" i="3"/>
  <c r="AB39" i="3"/>
  <c r="AC39" i="3"/>
  <c r="AG39" i="3"/>
  <c r="BJ39" i="3"/>
  <c r="AB38" i="3"/>
  <c r="AC38" i="3"/>
  <c r="AG38" i="3"/>
  <c r="AB18" i="3"/>
  <c r="AB12" i="3"/>
  <c r="AD39" i="3"/>
  <c r="BH39" i="3"/>
  <c r="AD42" i="3"/>
  <c r="BH42" i="3"/>
  <c r="AD41" i="3"/>
  <c r="BH41" i="3"/>
  <c r="AD43" i="3"/>
  <c r="BH43" i="3"/>
  <c r="AD38" i="3"/>
  <c r="AD40" i="3"/>
  <c r="BH40" i="3"/>
  <c r="AB8" i="3"/>
  <c r="AC8" i="3"/>
  <c r="AB9" i="3"/>
  <c r="AC9" i="3"/>
  <c r="AB10" i="3"/>
  <c r="AC10" i="3"/>
  <c r="AG10" i="3"/>
  <c r="AB11" i="3"/>
  <c r="AC11" i="3"/>
  <c r="AC12" i="3"/>
  <c r="AG12" i="3"/>
  <c r="AB13" i="3"/>
  <c r="AC13" i="3"/>
  <c r="AG13" i="3"/>
  <c r="AB14" i="3"/>
  <c r="AC14" i="3"/>
  <c r="AG14" i="3"/>
  <c r="AB15" i="3"/>
  <c r="AC15" i="3"/>
  <c r="AG15" i="3"/>
  <c r="AB16" i="3"/>
  <c r="AC16" i="3"/>
  <c r="AG16" i="3"/>
  <c r="AB17" i="3"/>
  <c r="AC17" i="3"/>
  <c r="AG17" i="3"/>
  <c r="AC18" i="3"/>
  <c r="AG18" i="3"/>
  <c r="AB19" i="3"/>
  <c r="AC19" i="3"/>
  <c r="AB20" i="3"/>
  <c r="AC20" i="3"/>
  <c r="AG20" i="3"/>
  <c r="AB21" i="3"/>
  <c r="AC21" i="3"/>
  <c r="AB7" i="3"/>
  <c r="AC7" i="3"/>
  <c r="AG7" i="3"/>
  <c r="AG21" i="3"/>
  <c r="BH21" i="3"/>
  <c r="BJ21" i="3"/>
  <c r="AG9" i="3"/>
  <c r="AG8" i="3"/>
  <c r="AG19" i="3"/>
  <c r="AG11" i="3"/>
  <c r="AD20" i="3"/>
  <c r="AD8" i="3"/>
  <c r="AD21" i="3"/>
  <c r="AD13" i="3"/>
  <c r="AD7" i="3"/>
  <c r="AD18" i="3"/>
  <c r="AD14" i="3"/>
  <c r="AD10" i="3"/>
  <c r="AD16" i="3"/>
  <c r="AD12" i="3"/>
  <c r="AD17" i="3"/>
  <c r="AD9" i="3"/>
  <c r="AD19" i="3"/>
  <c r="AD15" i="3"/>
  <c r="AD11" i="3"/>
  <c r="AB6" i="3"/>
  <c r="AC6" i="3"/>
  <c r="AG6" i="3"/>
  <c r="AD6" i="3"/>
  <c r="AY30" i="18" l="1"/>
  <c r="BJ30" i="18" s="1"/>
  <c r="AV28" i="18"/>
  <c r="J40" i="27"/>
</calcChain>
</file>

<file path=xl/sharedStrings.xml><?xml version="1.0" encoding="utf-8"?>
<sst xmlns="http://schemas.openxmlformats.org/spreadsheetml/2006/main" count="7609" uniqueCount="1400">
  <si>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</si>
  <si>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</si>
  <si>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</si>
  <si>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</si>
  <si>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</si>
  <si>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</si>
  <si>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</si>
  <si>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</si>
  <si>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</si>
  <si>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</si>
  <si>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</si>
  <si>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</si>
  <si>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</si>
  <si>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</si>
  <si>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</si>
  <si>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</si>
  <si>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</si>
  <si>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</si>
  <si>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</si>
  <si>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</si>
  <si>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</si>
  <si>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</si>
  <si>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</si>
  <si>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</si>
  <si>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</si>
  <si>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</si>
  <si>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</si>
  <si>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</si>
  <si>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</si>
  <si>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</si>
  <si>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</si>
  <si>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</si>
  <si>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</si>
  <si>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</si>
  <si>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</si>
  <si>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</si>
  <si>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3.Auditor que realizó el seguimiento</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</si>
  <si>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</si>
  <si>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</si>
  <si>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</si>
  <si>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</si>
  <si>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</si>
  <si>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</si>
  <si>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</si>
  <si>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</si>
  <si>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Auditor que da cumplimiento a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</si>
  <si>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</si>
  <si>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</si>
  <si>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</si>
  <si>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</si>
  <si>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</si>
  <si>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</si>
  <si>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</si>
  <si>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</si>
  <si>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</si>
  <si>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</si>
  <si>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</si>
  <si>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</si>
  <si>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</si>
  <si>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</si>
  <si>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</si>
  <si>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</si>
  <si>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</si>
  <si>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</si>
  <si>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</si>
  <si>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</si>
  <si>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</si>
  <si>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</si>
  <si>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</si>
  <si>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Correctiva</t>
  </si>
  <si>
    <t>Unidad de Medida</t>
  </si>
  <si>
    <t>Cantidad Unidad de Medida</t>
  </si>
  <si>
    <t>Secretaria General</t>
  </si>
  <si>
    <t>2. 25% avance en ejecución de la meta</t>
  </si>
  <si>
    <t>3. 50% avance en ejecución de la meta</t>
  </si>
  <si>
    <t>4. 75% avance en ejecución de la meta</t>
  </si>
  <si>
    <t>4. 100% avance en ejecución de la meta</t>
  </si>
  <si>
    <t>2. Fecha seguimiento</t>
  </si>
  <si>
    <t xml:space="preserve">La estructura del Manual de Contratación, es dispersa, de una parte están las disposiciones de la Resolución 000112 de 2014 que aún siguen vigentes, (sin que haya claridad respecto de cuáles son las disposiciones que siguen vigentes); de otra parte, las modificaciones incorporadas con la Resolución 000007 de 2018, y la Normas Complementarias, aprobadas con ésta misma Resolución. </t>
  </si>
  <si>
    <t>Revisado el Manual de Contratación y sus Normas complementarias, se plantean observaciones en relación con diferentes aspectos, ver  detalle numeral 3 observación N°1</t>
  </si>
  <si>
    <t>Ausencia de proceso unificado para la gestión contractual; ver detalle en observación N°2</t>
  </si>
  <si>
    <t>Ni en el procedimiento “Contratación por invitación (abierta- directa-privada)” ni en el de “Seguimiento Contractual” se prevé ninguna actividad relacionada con la designación del supervisor</t>
  </si>
  <si>
    <r>
      <t xml:space="preserve"> En la etapa de ejecución del contrato, el procedimiento </t>
    </r>
    <r>
      <rPr>
        <i/>
        <sz val="9"/>
        <color indexed="8"/>
        <rFont val="Arial"/>
        <family val="2"/>
      </rPr>
      <t>“Seguimiento Contractual”</t>
    </r>
    <r>
      <rPr>
        <sz val="9"/>
        <color indexed="8"/>
        <rFont val="Arial"/>
        <family val="2"/>
      </rPr>
      <t>, inicia con la recepción del contrato y los documentos de legalización; dentro del Manual de Contratación no se encuentra definido el concepto de "documentos de legalización", ni se , establece cuales son dichos documentos. El Manual solo hace referencia  a los requisitos de perfeccionamiento y ejecución. Tampoco se prevé ninguna actividad, orientada al requerimiento al contratista y/o el reporte al Ordenador del gasto, por parte del supervisor, en caso de identificar situaciones de incumplimiento de las obligaciones contractuales.</t>
    </r>
  </si>
  <si>
    <r>
      <t>En la etapa pos contractual, salvo la mención en el procedimiento “Seguimiento Contractual”, actividad 8</t>
    </r>
    <r>
      <rPr>
        <i/>
        <sz val="9"/>
        <color indexed="8"/>
        <rFont val="Arial"/>
        <family val="2"/>
      </rPr>
      <t>“Solicitar la liquidación del contrato”</t>
    </r>
    <r>
      <rPr>
        <sz val="9"/>
        <color indexed="8"/>
        <rFont val="Arial"/>
        <family val="2"/>
      </rPr>
      <t>, no se identifica ningún procedimiento relativo al trámite previsto para la liquidación de los contratos.</t>
    </r>
  </si>
  <si>
    <t>Respecto de los Contratos Atípicos de Distribución; en el Manual de Procesos y Procedimiento de la entidad, no se encuentra documentado un procedimiento que defina la forma como se tramita las diferentes etapas del ciclo contractual en éste tipo de contratos.</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</si>
  <si>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</si>
  <si>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t>En relación con la gestión de los riesgos del proceso, se ifentifican las siguientes deficiencias : 
-Falta de identificación de los riesgos operativos del proceso de Gestión de Bines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criteriso definis en la Guía para la administración del riesgo y el diseño de controles en entidades públicas</t>
  </si>
  <si>
    <t xml:space="preserve">Los controles previstos para la mitigación de los riesgos identificados, presentan deficiencias en su diseño, en efecto, los mismos no incorporan de manera integral los elementos básicos que debe identificar el control a saber : i) Definir el responsable de llevar a cabo la actividad de control.  ii) Establecer la periodicidad definida para su ejecución. iii) Indicar cuál es el propósito del control. iv) Establecer el cómo se realiza la actividad de control.  v) Indicar qué pasa con las observaciones o desviaciones resultantes de ejecutar el control y vi) Dejar evidencia de la ejecución del control. La existencia de estas brechas, puede dar lugar a una exposición al riesgo, que podría considerarse como inaceptable. </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</si>
  <si>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</si>
  <si>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Deficiencias en la planeación de la contratación relacionadas con:
-La publicación del PAA; no es posible verificar, con base en la información publicada, si los 21 contratos suscritos entre el 9 y el 26 de enero de 2018, se encontraban incorporados en el Plan Anual de Adquisiciones 2018.
-La información disponible, no permite establecer cuáles fueron los ajustes autorizados a lo largo de la vigencia; de manera tal que sea posible verificar, en cada momento, si un determinado contrato se encontraba debidamente amparado dentro del Plan Anual de Adquisiciones, al momento de sus suscripción.
-Ineficacia del PAA como instrumento de control para la transparencia en la gestión contractual</t>
  </si>
  <si>
    <t xml:space="preserve">Se identifican deficiencias relacionadas con los estudios de mercado y los estudios previos; en los expedientes observados, se encuentra el documento "Estudio de Conveniencia y Oportunidad, el cual no incorpora información sobre estudio de mercado, o análisis de precios, para determinar el valor de la contratación. De igual forma se identifican vacíos relacionados con la   revisión de antecedentes de procuraduría, CGR, policía  y Listas restrictivas. 
</t>
  </si>
  <si>
    <t>Inconsistencia en los tiempos utilizados para el desarrollo de la fase precontractual; se identificaron casos en los que en un solo día, se expidió el CDP, se realizó el estudio de conveniencia, se elaboraron los pliegos de condiciones, se cursaron las invitaciones a los oferentes, se recibieron las propuestas, se evaluaron las propuestas y se suscribió el contrato.</t>
  </si>
  <si>
    <t>Se identifican vacíos y falta de consistencia y homogeneidad en cuanto a  la organización de los expedientes.</t>
  </si>
  <si>
    <t>Falencias en los controles relacionados con la etapa de ejecución contractual que afectan el cumplimiento de los propósitos del sistema de control interno; implica la exposición a la eventual materialización del riesgo RGC-19 "Inadecuada supervisión de contratos", lo que puede dar lugar al incumplimiento contractual, a la iniciación de procesos disciplinarios, a generar perjuicios económicos para la entidad, al desgaste administrativo y a la iniciación de procesos jurídicos
. Deficiencias en la gestión de garantías
. Debilidades en la supervisión de los contratos
. Deficiencias en la documentación de la supervisión</t>
  </si>
  <si>
    <t>Deficiencias en la documentación del proceso, especialmente, en relación con la designación de los supervisores y la entrega a los mismos de la información necesaria para el desarrollo de sus funciones.</t>
  </si>
  <si>
    <t xml:space="preserve">Falta de precisión en el artículo correspondiente a las vigencias y a las normas derogadas </t>
  </si>
  <si>
    <t>Dentro de la Estructura de la Empresa no está contemplado un proceso de Gestión Contractual, ni un área independiente que lo contenga. Obedece  a un proceso institucional transversal</t>
  </si>
  <si>
    <t>Ausencia documentada de actividad relacionada con a designación de la supervisón</t>
  </si>
  <si>
    <t>Ausencia de definición en el procedimiento “Seguimiento Contractual” de los documentos de legalización y perfeccionamiento del contrato, así como actividad o actividades relacionadas con el reporte de los incumplimiento de los contratistas</t>
  </si>
  <si>
    <t>Ausencia de Procedimiento de liquidación del contrato</t>
  </si>
  <si>
    <t>Ausencia de Procedimiento para los Contratos Atípicos de Distribución</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</si>
  <si>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</si>
  <si>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Ausencia de lineamientos para idenficaciòn de riesgos en materia de contratación</t>
  </si>
  <si>
    <t>Falta de actualización de las tablas de retención conforme al Manual de Contratación</t>
  </si>
  <si>
    <t xml:space="preserve">Deficiencias en la publicación, modificación y actualización del PAA </t>
  </si>
  <si>
    <t xml:space="preserve">1. Ausencia de lineamientos que definan el contenido del estudio de mercado
2. Posible  incumplimiento por parte de los responsables  de las actividades de verificación de requisitos habilitante jurídicos concretamente la revisión de antecedentes de procuraduría, CGR, policía  y Listas restrictivas.  </t>
  </si>
  <si>
    <t>Debilidad en el cumplimiento de los principios de planeación de la contratación.</t>
  </si>
  <si>
    <t>Ausencia de documento formal a travès del cual se designe la supervisión y se señalen los criteros mínimos para la ejecución de dicha labor.</t>
  </si>
  <si>
    <t>Ausencia de criterios para la organización de expedientes contractuales.</t>
  </si>
  <si>
    <t>Deficiencias en la gestión de garantías
.Debilidades en la supervisión de los contratos
 Deficiencias en la documentación de la supervisión</t>
  </si>
  <si>
    <t>Revisar, analizar y modificar el  Manual de Contratación en la parte pertinente a la vigencia y derogatoria expresa de disposiciones no vigentes</t>
  </si>
  <si>
    <t>Revisar, analizar y ajustar en lo pertinente el Manual de Contratación de acuerdo a las observaciones efectuadas por la OCI y respuestas dada por la Secretaría General</t>
  </si>
  <si>
    <t>Realizar reunión con el área de Planeación y analizar la viabiliad de elaborar un proceso unificado de gestión contractual que se incorpore a la estructura de la Lotería</t>
  </si>
  <si>
    <t>Modificar los procedimientos de Contratación por invitación (abierta- directa-privada)” y “Seguimiento Contractual” incluyendo la actividad de designacón de supervisión</t>
  </si>
  <si>
    <t>Modificar el procedimiento “Seguimiento Contractual” inlcluyendo los documentos o requisitos de legalización y perfeccionamiento del contrato, así como evaluar la pertinencia de incluir actividad o actividades relacionadas con el reporte de los incumplimiento de los contratistas que no estén previstas en otro acto administrativo vigente</t>
  </si>
  <si>
    <t xml:space="preserve">Estudiar la viabilidad de incorporar actividades referentes a la liquidación de contratos en el proceso unificado de gestión contractual o en procedimiento diferente </t>
  </si>
  <si>
    <t>Realizar el proyecto de procedimiento para los Contratos Atípicos de Distribución</t>
  </si>
  <si>
    <t xml:space="preserve">Realizar  reunión con el área de Planeación para analizar la posibilidad de incluir dentro del organigrama la responsabilidad de la ejecución de la gestión contractual </t>
  </si>
  <si>
    <t>Establecer los lineamientos a travès de un instructivo para la definición de riesgos en la actividad contractual</t>
  </si>
  <si>
    <t>Actualizar las tablas de retención documental conforme lo establecen las normas legales.</t>
  </si>
  <si>
    <t xml:space="preserve">Circularizar a los responsables de la planeación de la contración así como los responsables de la elaboración y modificación y publicación del de PAA, las  directrices sobre la materia </t>
  </si>
  <si>
    <t>1. Proyectar documento en el que se especifique la información que deben contener los estudios previos, respecto del estudio de mercado. 
2. Realizar circular o memorando  sobre la obligación de revisar la documentación relacionada con la verificación de antecedentes de procuraduría, CGR, policía  y Listas restrictivas.           Respecto a estos numerales se evaluará la posibilidad de incorporar estas observaciones en la modificación que se hará al Manual de Contratación</t>
  </si>
  <si>
    <t xml:space="preserve">Se propondra incluir en la modicacion del Manual de Contratación, la inclusión de cronogramas en los pliegos de condiciones, en especial para aquellos procesos direrentes a la contratación directa. Asi mismo, socializar y sensibilizar sobre el princio de la planeación de la contración </t>
  </si>
  <si>
    <t xml:space="preserve">Elaborar documento de designación de supervisión en el que se cite suscintamente  la normatividad interna reguladora de la materia  </t>
  </si>
  <si>
    <t>Realizar reunión con el área que tenga a cargo la Gestión Documental, con el fin de establecer los criterios para la organización de los expedientes contractuales.</t>
  </si>
  <si>
    <t xml:space="preserve">Realizar una capacitación a los supervisores de los contratos respecto a las obligaciones y responsabilidades de la actividad de supervisión de contratos. Expedición de circular para supervisores. </t>
  </si>
  <si>
    <t>Modificación al Manual de contratación</t>
  </si>
  <si>
    <t>Acta Reunión con Planeación.</t>
  </si>
  <si>
    <t xml:space="preserve">Modificación procedimientos de Contratación por invitación (abierta- directa-privada)” y “Seguimiento Contractual” </t>
  </si>
  <si>
    <t>Modificación procedimiento “Seguimiento Contractual” en las partes que se consideren pertinentes</t>
  </si>
  <si>
    <r>
      <rPr>
        <sz val="9"/>
        <color indexed="10"/>
        <rFont val="Arial"/>
        <family val="2"/>
      </rPr>
      <t xml:space="preserve">Proyecto de documento </t>
    </r>
    <r>
      <rPr>
        <sz val="9"/>
        <color indexed="8"/>
        <rFont val="Arial"/>
        <family val="2"/>
      </rPr>
      <t>modificatorio</t>
    </r>
  </si>
  <si>
    <r>
      <rPr>
        <sz val="9"/>
        <color indexed="10"/>
        <rFont val="Arial"/>
        <family val="2"/>
      </rPr>
      <t>Proyecto de procedimiento</t>
    </r>
    <r>
      <rPr>
        <sz val="9"/>
        <color indexed="8"/>
        <rFont val="Arial"/>
        <family val="2"/>
      </rPr>
      <t xml:space="preserve"> para los Contratos Atípicos de Distribución</t>
    </r>
  </si>
  <si>
    <t>Acta de Reunión con Planeación.</t>
  </si>
  <si>
    <r>
      <rPr>
        <sz val="9"/>
        <color indexed="10"/>
        <rFont val="Arial"/>
        <family val="2"/>
      </rPr>
      <t>Proyecto de Instructivo</t>
    </r>
    <r>
      <rPr>
        <sz val="9"/>
        <color indexed="8"/>
        <rFont val="Arial"/>
        <family val="2"/>
      </rPr>
      <t xml:space="preserve"> que establezcan los lineamientos para la definición de riesgos en la actividad contractual</t>
    </r>
  </si>
  <si>
    <r>
      <rPr>
        <sz val="9"/>
        <color indexed="10"/>
        <rFont val="Arial"/>
        <family val="2"/>
      </rPr>
      <t xml:space="preserve">proyecto </t>
    </r>
    <r>
      <rPr>
        <sz val="9"/>
        <color indexed="8"/>
        <rFont val="Arial"/>
        <family val="2"/>
      </rPr>
      <t>de tablas de retención actualizadas</t>
    </r>
  </si>
  <si>
    <r>
      <rPr>
        <sz val="9"/>
        <color indexed="10"/>
        <rFont val="Arial"/>
        <family val="2"/>
      </rPr>
      <t>Proyecto de documento- directriz</t>
    </r>
    <r>
      <rPr>
        <sz val="9"/>
        <color indexed="8"/>
        <rFont val="Arial"/>
        <family val="2"/>
      </rPr>
      <t xml:space="preserve"> </t>
    </r>
  </si>
  <si>
    <t>1. Directriz y/o modificación del Manual de Contratación
2. Circular Interna</t>
  </si>
  <si>
    <r>
      <t xml:space="preserve">1. Modificación al Manual de Contratación. </t>
    </r>
    <r>
      <rPr>
        <sz val="9"/>
        <color indexed="10"/>
        <rFont val="Arial"/>
        <family val="2"/>
      </rPr>
      <t>2. Capacitación</t>
    </r>
    <r>
      <rPr>
        <sz val="9"/>
        <color indexed="8"/>
        <rFont val="Arial"/>
        <family val="2"/>
      </rPr>
      <t xml:space="preserve"> </t>
    </r>
  </si>
  <si>
    <r>
      <rPr>
        <sz val="9"/>
        <color indexed="10"/>
        <rFont val="Arial"/>
        <family val="2"/>
      </rPr>
      <t xml:space="preserve">Proyecto de documento </t>
    </r>
    <r>
      <rPr>
        <sz val="9"/>
        <color indexed="8"/>
        <rFont val="Arial"/>
        <family val="2"/>
      </rPr>
      <t xml:space="preserve"> de designación de supervisión </t>
    </r>
  </si>
  <si>
    <t xml:space="preserve">Acta de reunión en la que conste los criterios para la organización del Expediente contractual. Y actualización de formato de lista de chequeo del expediente contractual </t>
  </si>
  <si>
    <t>Realizar una capacitación supervisores de contratos .</t>
  </si>
  <si>
    <t>Se modificó en un 70% el Manual de Contratación y las normas complementarias, no obstante con la entrada con la entrada en aplicación de SECOP II, se hace necesario retomar de nuevo la tarea y actualizarlo conforme a las nuevas normas.</t>
  </si>
  <si>
    <t>Se remitió memorando interno a la Oficina de Planeación ante la cual se puso en conocimiento el hallazgo y la posición de la OCI a efectos de que sea esta depedencia por su competencia la que indique si es necesario realizar una modificación del maá de procesos</t>
  </si>
  <si>
    <t>Se modificaron los procedimientos, en los cuales se incuyó la actividad de comunicar la designación de la supervisión, estos procedimientos fueron aprobados por el Comité Institucional el 13/09/2019</t>
  </si>
  <si>
    <t>Se modificó el procedimiento de seguimiento contractual, aprobado en Comité Institucional el 13/09/2019.</t>
  </si>
  <si>
    <t>Se modificó e incluyó las actividades en el procedimiento de inscripción y registro de distribuidores. Evidencia  PRO410-342-2</t>
  </si>
  <si>
    <t>Pendiente de realizar, se solicita a la OCI, ampliar el término para cumplir con la actividad propuesta</t>
  </si>
  <si>
    <t>se procedió por parte de los trabajadores de la Secretaría a realizar el proyecto de tablas de retención el cual fue remitido a la persona encargada mediante correo electrónico de 11/08/2019</t>
  </si>
  <si>
    <t>Pendiente realizar la circular y actualizarla a las exigencis del SECOP II, se solicita a la OCI ampliar el término para emitir la circular y socializarla.</t>
  </si>
  <si>
    <t>Se modificó en un 70% el Manual de Contratación y las normas complementarias, no obstante con la entrada con la entrada en aplicación de SECOP II, se hace necesario retomar de nuevo la tarea y actualizarlo conforme a las nuevas normas.  SE REALIZÓ LA CAPCITACIÓN</t>
  </si>
  <si>
    <t>Se realizó proyecto de documento de designación de supervisión a través del cual se le comunica las responsabilidades y los deberes en la función de la supervisión</t>
  </si>
  <si>
    <t>Teniendo encuenta  la aplicación del SECOP II,y el nuevo manejo que sobre los expedientes debe darse, se solicita a la OCI, ampliar plazo para definir cómo será el manejo que deberá realizarse sobre los expedientes que se tramiten en gestión contractual.</t>
  </si>
  <si>
    <t>se realizó el 19 de junio de 2019  capacitación a los supervisores donde se expuso la responsabilidad en el ejercicio de la supervisión</t>
  </si>
  <si>
    <t xml:space="preserve">GESTIÓN CONTRATACTUAL 2018                      PROCESO: BIENES Y SERVICIOS   </t>
  </si>
  <si>
    <t>Origen Interno</t>
  </si>
  <si>
    <t>PRIMER SEGUIMIENTO  DE 2019</t>
  </si>
  <si>
    <t>AUDITORIA INTERNA SISTEMA DE GESTIÓN DE LA CALIDAD 2018</t>
  </si>
  <si>
    <t>Se recomienda que revisen el documento de partes interesadas, a pesar de conocer que publicado en la página web, no conocen la importancia de este, en el desarrollo del SIG.</t>
  </si>
  <si>
    <t>Al revisar cada uno de los procedimentos se encuentra que el procedimiento PRO103-233-7 CONTRATACIÓN POR INVITACIÓN,  no se encuentra ajustado al nuevo manual de contratación.</t>
  </si>
  <si>
    <t>Al revisar el normograma publicado en la página web de la entidad, se evidencia que este no se encuentra actualizado.</t>
  </si>
  <si>
    <t>se envió correo a las distitas áreas para modificar el normograma, pero no respondieron, el normograma se viene actualizando, no obstante se solicita a la OCI ampliar el término para completar esta labor.</t>
  </si>
  <si>
    <t>AUDITORIA CALIDAD ICONTEC 2018</t>
  </si>
  <si>
    <t xml:space="preserve">La Lotería no realiza el seguimiento de las percepciones de los usuarios del grado en que se cumplen sus necesidades y expectativas relativas a la retroalimentación del cliente incluyendo sus quejas.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</si>
  <si>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</si>
  <si>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Programar y capacitar a los funcionarios designados como claves en el proceso de gestión de PQRD sobre la base legal y normativa y la manera de interpretarlo y analizarlo.</t>
  </si>
  <si>
    <t>Material de capacitación
Listado de asistencia</t>
  </si>
  <si>
    <t>se realizó la capacitación el 26/11/2019 se adjunta la presentación y la lista de asistencia</t>
  </si>
  <si>
    <t>RECURSOS FISICOS - GESTOR AMBIENTAL SEGUIMIENTO VISITA  SECRETARIA DISTRITAL DE AMBIENTE (Mayo 25 de 2017)         GESTIÓN DE RECURSOS FÍSICOS</t>
  </si>
  <si>
    <t>Unidad de Bienes y Servicios</t>
  </si>
  <si>
    <t>No se ha reemplazado la totalidad de equipos, sistemas e implementos de alto consumo de agua, por los de bajo consumo puesto que las llaves de las cocinas  de segundo y cuarto piso no cuentan con el sistema de ahorradores de agua.(Decreto 3102 de 1997).</t>
  </si>
  <si>
    <t>La Entidad no cuenta con el cálculo de su media móvil, identificación de clasificación como generador  y por ende no ha realizado el registro anual ante la autoridad competente en el plazo establecido (Decreto 1076 de 2015, artículo 2.2.6.1.6.2 y resolución 1362 de 2007 artículo 4 parágrafo 2).</t>
  </si>
  <si>
    <t>La Entidad no cuenta con el Plan de gestión integral de residuos peligrosos (Decreto 1076 de 2015 artículo 2.2.6.1.3.1.</t>
  </si>
  <si>
    <t>La Entidad no realiza el envasado o empacado, embalado y etiquetado de sus residuos o desechos peligrosos conforme a la normatividad vigente (Decreto 1076 de 2015 numeral 2.2.6.1.3.1. literal d y Ley 1252 de 2008, artículo 12, numeral 4).</t>
  </si>
  <si>
    <t>La Entidad no ha desarrollado capacitaciones sobre el manejo de residuos peligrosos en sus instalaciones, lo que no ha permitido divulgar el riesgo que estos residuos representan para la salud y el ambiente. (Ley 1252 de 2008 artículo 12, numeral 6, Decreto 1076 de 2015 numeral 2.2.6.1.3.1. literal g).</t>
  </si>
  <si>
    <t>De acuerdo a la información obtenida  en las entrevistas con los funcionario de la Unidad de Recursos Físicos,   se constató que a la fecha  no se han formulado los planes de mejoramiento y/o acciones correctivas para subsanar las debilidades encontradas, producto de la visita en mención y del Informe de Control Interno fechado en diciembre 7 de 2016 registro No. 3-2016-2057.</t>
  </si>
  <si>
    <t>Existen áreas de la entidad que corresponden a áreas comunes del edificio, por o cual el manejo de estos sistemas de ahorro, son de responsabilidad de la administración</t>
  </si>
  <si>
    <t>No existe claridad en los funcionarios asignados a la Unidad de Recursos Físicos, sobre la forma de realizar dicho cálculo</t>
  </si>
  <si>
    <t>No existe claridad en los funcionarios asignados a la Unidad de Recursos Físicos, para la elaboración de dicho plan</t>
  </si>
  <si>
    <t>No existe en la entidad un procedimiento o protocolo para realizar el envasado, empacado o embalado, así como el regisro de dichos materiales.</t>
  </si>
  <si>
    <t>No existía claridad sobre la clase de residuos peligrosos que genera la entidad, motivo por el cual no se han impulsado capacitaciones en este aspecto.</t>
  </si>
  <si>
    <t>Instalación de ahorradores de agua en las llaves de las cocinas de la entidad.</t>
  </si>
  <si>
    <t>Realizar el cálculo de la media móvil</t>
  </si>
  <si>
    <t>Elaborar el plan de gestión integral de residuos peligrosos.</t>
  </si>
  <si>
    <t>Elaborar el envasado, embalado y etiquetado de los residuos peligrosos.</t>
  </si>
  <si>
    <t xml:space="preserve">Realizar capacitaciones sobre el manejo de residuos peligrosos </t>
  </si>
  <si>
    <t>Realizar el plan de mejoramiento para subsanar las debilidades encontradas</t>
  </si>
  <si>
    <t>No de ahorradores instalados/No. de llaves de cocinas existentes</t>
  </si>
  <si>
    <t>Informe del cálculo de la media móvil</t>
  </si>
  <si>
    <t>Documento plan integral de residuos peligrosos</t>
  </si>
  <si>
    <t xml:space="preserve">Documento bitácora de registro, certificado de la empresa recolectora. </t>
  </si>
  <si>
    <t>No. De mensajes enviados</t>
  </si>
  <si>
    <t>Plan de mejoramiento elaborado y con seguimientos</t>
  </si>
  <si>
    <t>31/06/2019</t>
  </si>
  <si>
    <t>Se instalaron sistemas ahorradoes de agua en todas las llaves de la entidad</t>
  </si>
  <si>
    <t>Esta actividad sse encuentra cumplida de acuerdo al reporte efectuado el 14 de junio de 2019</t>
  </si>
  <si>
    <t>En diciembre de 2019, la entidad realizó el mejoramiento de la bodega de residuos peligrosos y reciclajes, con el find e almacenarlos en las condiciones adecuadas</t>
  </si>
  <si>
    <t>El 6 de junio de 2019, en el marco de la semana ambiental, se realizó una capacitacion de separacion en la fuente, la cual incluyó temas relacionados con los residuos peligrosos.  Mediante correo electrónico del 16 de diciembre de 2019, se remitió correo sobre el manejo de residuos peligrosos de la entidad.</t>
  </si>
  <si>
    <t>La Unidad de Recursos Físicos formuló y ejecutó el respectivo plan de mejoramiento; la OCI de control Interno realiza el seguimiento correspondiente</t>
  </si>
  <si>
    <t>El responsable de la gestion documental en la entidad no acredita formacion  academica profesional en archivistica</t>
  </si>
  <si>
    <t xml:space="preserve">No cuenta con Tablas de Control de Acceso para el establecimiento de categorias adecuadas de derechos y restricciones de acceso y seguridad aplicables a los docuemntos. </t>
  </si>
  <si>
    <t xml:space="preserve">No cuenta con inventarios documentales en el formato FUID para todas las fases de archivo </t>
  </si>
  <si>
    <t xml:space="preserve">No cuenta con modelo de requisistos para la gestion de documentos electronicos </t>
  </si>
  <si>
    <t xml:space="preserve">No cuenta con Banco terminologico de tipos, series y subseries documentales </t>
  </si>
  <si>
    <t xml:space="preserve">No cuenta con Tablas de Valoracion Documental TVD convalidadas por el ente competente </t>
  </si>
  <si>
    <t xml:space="preserve">No se ha intervenido el Fondo Documental Acumuladode acuerdo a las Tablas de valoracion  Documental </t>
  </si>
  <si>
    <t xml:space="preserve">No  se cuenta con planes, programas,procesos, procedimientos,politicas y reglamentos de gestion documental de la entidad se evidencioa la inclusion  de estrategias, actividades  y/o lineamientos  para el acceso a los documentos de archivo.   </t>
  </si>
  <si>
    <t xml:space="preserve">No cuenta con un reglamento  para el servicio, de consulta  de los documentos de archivo </t>
  </si>
  <si>
    <t xml:space="preserve">La entidad no ha realizado transferencias secundarias  a la direccion Distrital de Archivos  de Bogota. </t>
  </si>
  <si>
    <t>La entidad no ha publicado en la pagina web la informacion de las transferencias secundarias realizadas a la direccion distrital de archivo de bogota, en cumplimiento con el decreto 1515  Articulo 16, compilado en el decreto 1080 de 2015 Articulos 2.8.10.14</t>
  </si>
  <si>
    <t xml:space="preserve">La entidad no cuenta con un sistema integrado de conservacion en cumplimiento con el acuerdo 006 de 2014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</si>
  <si>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</si>
  <si>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</si>
  <si>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</si>
  <si>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INFORME VISITA DIRECCIÓN DISTRITAL DE ARCHIVO</t>
  </si>
  <si>
    <t xml:space="preserve">La planta de personal actualmente vigente para la entidad, no tiene un cargo con este perfil.  </t>
  </si>
  <si>
    <t>No se cuenta con instrumentos idóneos y técnicos para el control de documentos</t>
  </si>
  <si>
    <t xml:space="preserve">No se cuenta con una persona que efectue el diligenciamiento de los FUID.
Desconocimiento de algunos funcionarios sobre el diligenciamiento de este instrumento
</t>
  </si>
  <si>
    <t>La planta de personal actualmente vigente para la entidad, no tiene un cargo con el perfil requerido para la elaboración de este instrumento</t>
  </si>
  <si>
    <t>Se elaboraron las tablas de valoracion documental y fueron presentadas para convalidación, sin embargo no han sido aprobadas en razón a que el componente histórico no se encuentra conforme a los requisitos técnicos establecidos para ello</t>
  </si>
  <si>
    <t>No se cuenta con el instruimento Archivistico aprobado par proceder a la intervencion del Fondo documental Acumulado.</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</si>
  <si>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</si>
  <si>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</si>
  <si>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Elaborar el plan de emergencias, conforme el Acuerdo 050 de 2000 AGN</t>
  </si>
  <si>
    <t>El contratista profesional en Archivistica, elaborara el instrumento para aprobación por parte del CIGD</t>
  </si>
  <si>
    <t>El contratista Historiador, realizará los ajustes solicitados por el Archivo Distrital</t>
  </si>
  <si>
    <t>Efectuar la intervencion del Fondo Documental, una vez se ha obtenido la convalidacion de las tablas</t>
  </si>
  <si>
    <t>Desginacion del funcionario responsable de la gestion documental</t>
  </si>
  <si>
    <t>Tabla de control de acceso aprobada e implementada</t>
  </si>
  <si>
    <t>Instrumentos FUID diligenciados, en todas las fases del proceso de archivo</t>
  </si>
  <si>
    <t>Modelo de requisitos para la gestión de documentos electronicos aprobado</t>
  </si>
  <si>
    <t>Banco Terminológico aprobado</t>
  </si>
  <si>
    <t>Tablas de Valoración aprobadas y convalidadas</t>
  </si>
  <si>
    <t>Fondo Documental Acumulado, debidamente actualizado</t>
  </si>
  <si>
    <t>Procedimiento elaborado y aprobado</t>
  </si>
  <si>
    <t>Sistema Integrado de Conservación elaborado y aprobado</t>
  </si>
  <si>
    <t>Plan de emerencias o atención de desastres incluyendo archivos y áreas de documentación</t>
  </si>
  <si>
    <t xml:space="preserve">Dentro del plan de Acción para 2020 se estableció la necesidad de realizar el concurso para la vinculación de un profesional en archivistica </t>
  </si>
  <si>
    <t>El CIGD, aprobó en Comité del 20 de diciembre de 2019, este instrumento archivísitico</t>
  </si>
  <si>
    <t>No se han realizado las transferencias, en razón a que la entidad no tiene en su archivo, documentos con valor histórico</t>
  </si>
  <si>
    <t xml:space="preserve"> INFORME CONSOLIDADO AUSTERIDAD EN EL GASTO PÚBLICO Año 2019 </t>
  </si>
  <si>
    <t xml:space="preserve">En cuanto al rubro de servicios públicos se observa una disminución ostensible encada uno de ellos, con ahorros importantes en el consumo de energía y telefonía fija; respecto al consumo de acueducto el cual se encuentra incluido la cuota mensual de administración del edificio, vale la pena revaluar este concepto ya que es posible que el costo sea superior al consumo real que tiene la entidad. </t>
  </si>
  <si>
    <t xml:space="preserve">Es importante, revisar si el predio de propiedad de la Entidad, ubicado en la Kr. 54 No. 47 A sur – 30 del Barrio Venecia, tiene contratado el servicio de acueducto ya que no se encuentran soportes por este concepto; respecto al pago del servicio de energía de este predio se evidencia que en el pago de la factura # 076.893-7, del mes de septiembre de 2019, por valor de $1.141.410, se incluye una sanción por valor de $ 22.494, debido al no pago de la factura de varios meses; ocasionándole pagos de sanciones injustificados a la entidad y posible detrimento patrimonial, situación que ya se había advertido en el informe  correspondiente al primer trimestre de 2019, presentado por la Oficina de Control Interno. </t>
  </si>
  <si>
    <t xml:space="preserve">Respecto al mantenimiento de los vehículos de propiedad de la entidad, si bien se observa una reducción del 19% durante la vigencia de 2019, comparada con el año 2018, llama la atención el gasto por este concepto del vehículo OBH 023- Chevrolet Optra, modelo 2007, cuyo gasto de una vigencia a la otra tuvo un incremento del 112%; igualmente, los incrementos en el consumo de combustible del 28% y el 76% para los vehículos OBI 892 (Toyota Prado Gerencia) y OBI 891 (Toyota Hilux), respectivamente; con base en lo anterior, se considera que, en términos reales, los gastos asociados al parque automotor son relativamente altos, en función del modelo y gama de los vehículos. </t>
  </si>
  <si>
    <t>Se valida el avance reportado 
Ampliar plazo</t>
  </si>
  <si>
    <t>Se valida el avance reportado 
y se da por cerrado el presente plan de mejoramiento</t>
  </si>
  <si>
    <t>La determinación de proponer el ajuste al organigrama  corresponde al área responsable de la Gestión Contractual; a la Oficina de Planeación le corresponde brindar al acompañamiento y asesoría para este fin.</t>
  </si>
  <si>
    <t>Sin avance se solicita
ampliar plazo</t>
  </si>
  <si>
    <t>La acción de mejora hace referencia a la actualización de las TRD; no es posible validar el avance reportado, hasta tanto no se apruebe dicha actualización.</t>
  </si>
  <si>
    <t xml:space="preserve">Se valida el avance reportado 
Ampliar plazo.
Es importante que se establezca un cronograma para el desarrollo de esta actividad; igualmente, que se defina un instrumento unificado y una guía para que las diferentes áreas presenten la información requerida.
De otra parte, sin perjuicio de los reportes de las áreas, se puede avazar en la depuración  actualización del normograma actualmente publicado. </t>
  </si>
  <si>
    <t xml:space="preserve">Se requiere indicar y   verificar las evidencias para poder validar el avance reportado y  dar por cerrado este plan de mejoramiento </t>
  </si>
  <si>
    <t xml:space="preserve">Conforme a lo informado por el área se valida el avance reportado y  se da por cerrado este plan de mejoramiento </t>
  </si>
  <si>
    <t>Conforme a lo informado por el área se valida el avance reportado</t>
  </si>
  <si>
    <t>La entidad no ha formulado el respectivo plan de mejoramiento pues considera que "la entidad no tiene en su archivo, documentos con valor histórico"</t>
  </si>
  <si>
    <t>Unidad Talento Humano</t>
  </si>
  <si>
    <t>AUDITORÍA UNIDAD DE TALENTO HUMANO 2016    GESTIÓN DE TALENTO HUMANO</t>
  </si>
  <si>
    <t>Se evidencio el pago por concepto de Ley 100 fuera de los términos establecidos.</t>
  </si>
  <si>
    <t xml:space="preserve"> No se pudo evaluar el avance de la entrega de medicamentos a trabajadores oficiales y las acciones de mejora derivadas del informe presentado por ésta Oficina en el año 2015.</t>
  </si>
  <si>
    <t xml:space="preserve">En cuanto el tema de salud ocupacional hasta mayo 31 de 2017 estuvo vigente la Resolución 1016 del 31 de marzo de 1989, "Por la cual se reglamenta la organización, funcionamiento y forma de los Programas de Salud Ocupacional que deben desarrollar los patronos o empleadores en el país", no se gestó actividad alguna para dar cumplimiento a los parámetros legales allí establecidos. </t>
  </si>
  <si>
    <t>Se han introducido modificaciones en materia legal, las cuales dieron origen a cambios en los instrumentos dispuestos en el aplicativo de nómina, para realizar la liquidación y el cargue de la información para el pago de seguridad social, situación con la cual, el proceso se está haciendo en parte manual y en parte sistematizado, lo que origina que se tenga que procesar y reprocesar la información, antes de poder generar el pago.</t>
  </si>
  <si>
    <t>Si bien, se archivan las fórmulas médicas expedidas por los médicos tratantes de los funcionarios que solicitan medicamentos, no se han definido lineamientos claros para realizar este procedimiento.</t>
  </si>
  <si>
    <t>No se cuenta con el personal que tenga el perfil definido normativamente, para adelantar el diseño e implementación del SG-SST</t>
  </si>
  <si>
    <t>Documento que incluya los lineamientos para el archivo de la información</t>
  </si>
  <si>
    <t>Archivo de cargue de información en el aplicativo de la entidad.</t>
  </si>
  <si>
    <r>
      <t xml:space="preserve">Estándares mínimos Resolución 1111 de 2017
</t>
    </r>
    <r>
      <rPr>
        <sz val="9"/>
        <color indexed="10"/>
        <rFont val="Arial"/>
        <family val="2"/>
      </rPr>
      <t>Contrato Celebrado y ejecutado</t>
    </r>
  </si>
  <si>
    <t>Se viene procesando el archivo para la generacion de la informacion en el operador de la PILA, no obstante es necesario seguir haciendo ajustes.
Los pagos se han venido efectuado dentro de la fecha límite establecida para tal efecto</t>
  </si>
  <si>
    <t>Es necesario reprogramar la fecha de cierre de esta actividad, en razón a que no se han obtenido avances al respecto.
No se han elevado las respectivas solicitudes de conceptos.</t>
  </si>
  <si>
    <t>Se efectuó la contratación de la empresa para la implementación del sistema, no obstante es necesario fortalecer las actividades para la gestión del mismo
En las mediciones realizadas se ha alcanzado un desarrollo del 70%, con lo cual no se ha logrado la meta del 100% en el cumpliiento de los estándares mínimos.
Para la vigencia 2020 la Unidad de Talento Humano solicitó la contratación de un profesional en SG-SST, con el fin de que apoye el plan de acción y la gestión de las diferentes actividades en esta matería, con el fin de mejorar el índice de madurez del mismo.</t>
  </si>
  <si>
    <t>Retirar Se unifica con observación N° 1 Auditoría Talento Humano 2018</t>
  </si>
  <si>
    <t>El área no reporta avance y solicita modificación del plazo</t>
  </si>
  <si>
    <t>TALENTO HUMANO 2018   GESTIÓN DE TALENTO HUMANO/NOMINA</t>
  </si>
  <si>
    <t xml:space="preserve">Fallas en el aplicativo que generan retrazo y traumatismo  en el procedimiento  de Liquidación de Nómina. </t>
  </si>
  <si>
    <t>Deficiencias en la caracterización del procedimiento de Liquidación de Nómina.</t>
  </si>
  <si>
    <t>Recurso Humano Insuficiente. Se evidencia que el proceso de Gestión de Talento Humano tiene limitaciones en los recursos de personal asignados para su desarrollo</t>
  </si>
  <si>
    <t>El aplicativo de nómina no está generando correctamente el archivo plano necesario para subir la información del pago de aportes al operador de la PILA}</t>
  </si>
  <si>
    <t>Errores en la parametrización del aplicativo de nómina</t>
  </si>
  <si>
    <t>Falta de actualización del procedimiento de liquidación de nómina</t>
  </si>
  <si>
    <t>No existe personal de planta suficiente para apoyar los procesos a cargo de la Unidad</t>
  </si>
  <si>
    <t>No existe el procedimiento de trámite y reconocimiento de incapacidades</t>
  </si>
  <si>
    <t>Ajustar el aplicativo de nómina, con el fin de adecuarlo a la necesidad de la entidad y poder generar la información requerida para la liquidación y cargue oportuno de la información para el pago de seguridad social</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</si>
  <si>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</si>
  <si>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Realizar el proceso para contratar la prestación de sevicios para el diseño e implementación del SG-SST, con una persona natural o jurídica, que cumpla con el perifil y los requisitos definidos en la norma para tal efecto</t>
  </si>
  <si>
    <t>Realizar  los respectivos ajustes al aplicativo de nómina, para poder tramitar la liquidación de aportes a seguridad social, en forma oportuna.</t>
  </si>
  <si>
    <t>Ajustar el procedimiento de liquidación de nómna, para incluir todas las actividades que se llevan a cabo</t>
  </si>
  <si>
    <t>Incorporar acciones tendientes para contar con recursos humano que apoye las labores de la entidad, a través de contratos de prestación de servicios, contratos de aprendizaje, recurrir al programa Colombia Joven, mientras se estudian y determinan las acciones encaminadas a una solución definitiva.</t>
  </si>
  <si>
    <t>Archivo de liquidación generado, de acuerdo a los parámetros del operador de la PILA</t>
  </si>
  <si>
    <t>Número de ajustes efectuados al aplicativo</t>
  </si>
  <si>
    <t>Procedimiento ajustado y aprobado</t>
  </si>
  <si>
    <t>Procedimiento establecido y aprobado</t>
  </si>
  <si>
    <t>Número de ajustes efectuados / Número de ajustes solicitados</t>
  </si>
  <si>
    <t>31/09/2019</t>
  </si>
  <si>
    <t>Este hallazgo es igual o similar al número 1</t>
  </si>
  <si>
    <t>Se han venido efectuado ajustes al aplicativo, no obstante en el transcurso de las liquidaciones, surgen nuevos requerimientos que se han venido escalando al proveedor del servicio, motivo por le cual se debe ampliar la fecha de cierre</t>
  </si>
  <si>
    <t xml:space="preserve">El procedimiento se ajusto y actualizó.  Fue aprobado por el CIGD, en sesión del </t>
  </si>
  <si>
    <t xml:space="preserve">Se efectuó la contratación de una firma con el fin de continuar con la implementación del SG-SST, con una duración de 6 meses, la cual se encargará de impulsar las acciones definidas en el plan de acción de la vigencia 2019.  Por otra parte se contrató un abogado para prestar asitencia jurídica a la Unidad y apoyar diferentes procesos del área.
</t>
  </si>
  <si>
    <t xml:space="preserve">Se unifica con Observación 1 auditoría TH 2016. 
En el reporte de avance no se establece cuáles son  los ajustes realizados; y cuáles son las evidencias </t>
  </si>
  <si>
    <t>En el reporte de avance no se establece cuáles son  los ajustes realizados; y cuáles son las evidencias</t>
  </si>
  <si>
    <t xml:space="preserve">Se verifica el avance reportado y se da por cerrado este plan de mejoramiento </t>
  </si>
  <si>
    <t>Sistemas</t>
  </si>
  <si>
    <t>AUDITORIA DE SISTEMAS 2014</t>
  </si>
  <si>
    <t>La no existencia de un acto administrativo interno que regule y determine las responsabilidades y roles, para evitar que la firma digital del Representante Legal, sea indebidamente utilizada por terceros.</t>
  </si>
  <si>
    <t xml:space="preserve"> Adoptar un formato que debe ser suscrito por el funcionario y/o contratista, al momento de su ingreso a la entidad, donde se concreten las obligaciones de los usuarios de bienes y servicios informáticos y/o se consagren como términos o condiciones en el contrato laboral o contractual, de conformidad igualmente con la Directiva 003 de 2013 emanada de la Alcaldía Mayor de Bogotá, frente a la pérdida de elementos.   </t>
  </si>
  <si>
    <t xml:space="preserve"> Incluir en el plan de capacitación anual de la entidad, las políticas de seguridad de la información, plan de contingencia y el manejo de los equipos, donde se identifican los deberes, derechos, obligaciones y responsabilidades de los funcionarios y contratistas. establecidas en la Resolución No. 022 de 2011, Actualizar el inventario de los activos de la información.
Actualizar el normograma de Sistemas
Actualizar las funciones de la oficina
Actualizar los procedimientos</t>
  </si>
  <si>
    <t xml:space="preserve"> Se recomienda que las copias de seguridad que se elaboran diariamente, además de reposar en la unidad interna del centro de cómputo, también reposen en una unidad externa de la entidad, para que el procedimiento garantice un alto grado de seguridad de la información.</t>
  </si>
  <si>
    <t xml:space="preserve"> Elaborar un inventario independiente de todos los activos tecnológicos de la entidad y realizar sus respectivas actualizaciones.  </t>
  </si>
  <si>
    <t>Actualizar el licenciamiento del firewall
Dejar evidencia de la trazabilidad sobre los monitoreos que se realicen al FIREWALL.
Proteger el portal con el certificado SSL</t>
  </si>
  <si>
    <t>Revisar, el cumplimiento del Decreto No. 235 de 2010, expedido por el Ministerio del Interior y de Justicia, para facilitar el intercambio de información entre entidades para el cumplimiento de funciones públicas.</t>
  </si>
  <si>
    <t xml:space="preserve">Actualizar el plan de contingencia, ya que el existente se encuentra actualizado hasta Agosto de 2013. </t>
  </si>
  <si>
    <t>En los pliegos de condiciones, se debe establecer la exigencia de la ficha técnica de los equipos que se pretenden adquirir, igualmente en el contrato debe quedar establecido que marca (s) se están adquiriendo.</t>
  </si>
  <si>
    <t xml:space="preserve">Se recomienda contratar una firma especialista en análisis de vulnerabilidad en el área de sistemas, a fin de detectar las debilidades de cualquier tipo que comprometan la seguridad del sistema informático de la Lotería de Bogotá. </t>
  </si>
  <si>
    <t>Falta de capacitación a todos los funcionarios en las políticas de seguridad de la información.
Falta el inventario de activos de información.
Falta actualizar el normograma,
Falta actualizar las funciones de la Oficina.
Falta actualizar los procedimientos.</t>
  </si>
  <si>
    <t>No contar con un almacenamiento y custodia de los backups en un lugar externo</t>
  </si>
  <si>
    <t xml:space="preserve">Falta de actualizar la licencia de Firewall, Instalar cetificados SSL en la página Web </t>
  </si>
  <si>
    <t>Cumplimiento Decreto 235 de 2010</t>
  </si>
  <si>
    <t>No contar con el plan de contingencia actulalizado</t>
  </si>
  <si>
    <t>No especificar las características técnicas de los equipos a adquirir</t>
  </si>
  <si>
    <t>Falta de ejecutar un análisis de vulnerabilidades a los sistemas de información</t>
  </si>
  <si>
    <t>Licencia actualizada
Certificado</t>
  </si>
  <si>
    <t>Análisis de vulnerabilidades</t>
  </si>
  <si>
    <t>Socializar las
Políticas de Seguridad de la Información
Inventario
Normograma
Funciones y procedimientos</t>
  </si>
  <si>
    <t>Copias de seguridad</t>
  </si>
  <si>
    <t>Inventario</t>
  </si>
  <si>
    <t>Constancia envío de  la información</t>
  </si>
  <si>
    <t>Documento del plan de contingencia</t>
  </si>
  <si>
    <t>Características específicas de los equipos</t>
  </si>
  <si>
    <t>Se proyectaron las políticas de seguridad y se encuentran en proceso de aprobación por parte de la entidad. 
Se actualizó el documento de inventario de activos
Se actualizó el normograma
Se tiene el nuevo procedimiento de mesa de servicio</t>
  </si>
  <si>
    <t>Se realizó el proceso de gestión de Contrato Manejo Tecnico de Información cuyo objeto es el almacenamiento custodia y transporte Contrato No 26/2019</t>
  </si>
  <si>
    <t>Se realizó el proceso de actualización del inventario de equipos de computo y dispositivos</t>
  </si>
  <si>
    <t>Se tiene contrato con Gamma Ingenieros para la actualización de la licencia Contrato No 61/2018</t>
  </si>
  <si>
    <t>Se han entregado oportunamente los documentos a Sivicof, control interno y se evidencia en reporte del portal de la Contraloría.
El reporte a la Supersalud se realizó oportunamente en el portal, sin embargo a partir de 1 de agosto de 2019 todos los archivos se deben reportar por correo electrónico de acuerdo a la Circular 03 de 2019.</t>
  </si>
  <si>
    <t>En los procesos contractuales realizados por Colombia Compra Eficiente se han especificado las condiciones técnicas de los elementos a adquirir</t>
  </si>
  <si>
    <t xml:space="preserve">La entidad adelantó las gestiones para realizar el test de vunerabiliades con CSIRT, </t>
  </si>
  <si>
    <t xml:space="preserve">No hay avance </t>
  </si>
  <si>
    <t>Ver contrato 26 de 2019</t>
  </si>
  <si>
    <t xml:space="preserve">Ver evidencia correo interno </t>
  </si>
  <si>
    <t xml:space="preserve">Ver evidencia correo interno sobre certificado.  </t>
  </si>
  <si>
    <t xml:space="preserve">Envió evidencia correo interno </t>
  </si>
  <si>
    <t>Ver contratos</t>
  </si>
  <si>
    <t xml:space="preserve">Envió evidencia correo interno; se está aplicando está probado pero no aprobado. </t>
  </si>
  <si>
    <t>Se  proyectó un plan de contingencia y de continuidad de negocio el cual se encuentra funcionando.</t>
  </si>
  <si>
    <t xml:space="preserve">Está pendiente el informe con quienes se suscribió acuerdo de confidencialidad- ver correo interno </t>
  </si>
  <si>
    <t>Se han enviado tips a los funcionarios ( ver evidencia en correo interno).
Está en ejecución la elaboración del documento de politicas de seguridad (ver evidencia correo interno).</t>
  </si>
  <si>
    <t>SEGUIMIENTO AL CUMPLIMIENTO DE LA  LEY DE TRANSPARENCIA 1712 DE 2014-2018</t>
  </si>
  <si>
    <t xml:space="preserve">Se identifican Pestañas que no contienen ninguna información: Esta situación se encontró en relación con los apartados de: Protección de datos personales; datos abiertos y costos de reproducción. </t>
  </si>
  <si>
    <t>Información desactualizada: La información sobre: directorio de los servidores públicos, normatividad, manual de procedimientos, políticas, activos de información se encuentra desactualizada, )</t>
  </si>
  <si>
    <t>Información inconsistente: La descripción de la estructura orgánica, la descripción de divisiones o departamentos; el Índice de Información Clasificada y Reservada, presenta inconsistencias.</t>
  </si>
  <si>
    <t xml:space="preserve">Información inexistente: No se encuentra publicada información sobre: directorio de contratistas, metas y objetivos, plan anticorrupción, datos abiertos, costos de producción </t>
  </si>
  <si>
    <t xml:space="preserve"> </t>
  </si>
  <si>
    <t>Mantener actualizados a los funcionarios en políticas de seguridad
Actualizar Inventario de activos.
Actualizar el normograma del área de sistemas
Actualizar Funciones y procedimientos</t>
  </si>
  <si>
    <t>Contratar una empresa que almacene, custodie los medios magnéticos</t>
  </si>
  <si>
    <t>Inventario actualizado</t>
  </si>
  <si>
    <t xml:space="preserve">Reportar oportunamente la información a las entidades públicas, </t>
  </si>
  <si>
    <t>Implementar un plan de contingencia</t>
  </si>
  <si>
    <t>Contratar un análisis de vulnerabilidades a los sistemas de información</t>
  </si>
  <si>
    <t>El sitio Web contiene los archivos y fue cargada la información que no se encontraba, para lo cual se puede corroborar en www.loteriadebogota.com</t>
  </si>
  <si>
    <t>Se actualizaron los documentos con versiones más recientes para validar la información consultar en www.loteriadebogota.com</t>
  </si>
  <si>
    <t>De acuerdo a la información allegada por las Areas de la Lotería de Bogotá, el Area de Sistemas ha publicado la información en los tiempos acordados consultar en www.loteriadebogota.com</t>
  </si>
  <si>
    <t xml:space="preserve">Se verificó sobre servidores públicos y se encuentra actualizada hasta administración anterior, en el momento sistemas envió un requerimiento a Talento Humano para que envíen la información acutalizada para ser cargada en la Web </t>
  </si>
  <si>
    <t>La estructura orgánica que se encuentra cargada en la WEB no ha tenido ninguna modificación  y en cuanto a la información clasificada y reservada se encuentra publicada la de 2017</t>
  </si>
  <si>
    <t xml:space="preserve">Se verificó en la página Web ya está cargada dicha información y sobre datos abiertos se encuentra también cargada en el portal de la Alcaldía Mayor </t>
  </si>
  <si>
    <t xml:space="preserve">Se verificó y ya se encuentra publicada el directorio de contratistas, plan antocorrupción a 31 de enero de 2019.
Los datos abiertos y costos de producción ya se encuentran publicados. </t>
  </si>
  <si>
    <t>CONTROL INTERNO CONTABLE 2018 VIGENCIA 2017</t>
  </si>
  <si>
    <t>Unidad Financiera y Contable</t>
  </si>
  <si>
    <t>Unidad de Loterias</t>
  </si>
  <si>
    <t>Se unifica con la observación  No. 1 del Informe de Control Interno Contable 2019 vigencia  2018</t>
  </si>
  <si>
    <t xml:space="preserve">Aún cuando los procedimientos se encuentran publicados en la página web de la entidad, no se evidencia ninguna comunicación o actividad orientada a su socialización a toda la entidad. </t>
  </si>
  <si>
    <t>Para la vigencia  2017 no se definió formalmente el cronograma y lineamientos o instrucciones claras para la presentación oportuna de la información contable.</t>
  </si>
  <si>
    <t>Respecto de la etapa de reconocimiento, se encuentra que, para los hechos económicos sujetos a actualización, la entidad no cuenta con una consultoría o asesoría especializada, que le permita fundamentar las actualizaciones registradas, en juicios profesionales expertos ajenos al proceso contable.</t>
  </si>
  <si>
    <t xml:space="preserve">En cuanto a la revelación de la información, se encuentra que, si bien se publican los estados financieros, no se incluyen dentro de la publicación el estado de flujo y efectivo ni las notas a los estados financieros, lo que no permite la suficiente ilustración, para su adecuada comprensión por parte de los usuarios. </t>
  </si>
  <si>
    <t>Se unifica con la observación No. 4 Iauditoría Gestión Financiera y Contable vigencia  2018</t>
  </si>
  <si>
    <t>Se unifica con la observación  No. 4 del Informe de Control Interno Contable 2019 vigencia  2018</t>
  </si>
  <si>
    <t>En lo que tiene que ver con el talento humano responsable del proceso contable, no se evidenció en el Plan de capacitación año 2017, actividades relacionadas con el área contable.</t>
  </si>
  <si>
    <t>En las respuestas al cuestionario de control inteno contable se encontro esta deficiencia</t>
  </si>
  <si>
    <t>En las respuestas al cuestionario de control inteno cosntable se encontro esta deficiencia</t>
  </si>
  <si>
    <t>No se publicaron las notas a los estados financieros en la vigencia 2017</t>
  </si>
  <si>
    <t>Publicar y socializar los procedimientos</t>
  </si>
  <si>
    <t>Hacer una circutar de tramites de información financiera</t>
  </si>
  <si>
    <t>Evaluar la posibilidad de contratar dicha Asesoria.</t>
  </si>
  <si>
    <t>Publicar la totalidad de los Estados Financieros</t>
  </si>
  <si>
    <t>Publicación</t>
  </si>
  <si>
    <t>Circular</t>
  </si>
  <si>
    <t>Gerencia</t>
  </si>
  <si>
    <t>Los procedimientos actualizados están publicados en la Intranet y pueden ser consultados por todos los funcionarios</t>
  </si>
  <si>
    <t>La circular del cronograma con radicado 3-2019-116, se envio por correo electronico a todas las dependencias, incluido Control Interno</t>
  </si>
  <si>
    <t>No se evidencia acance; para la vigencia 2020, se envió solicitud a la Unidad de Talento Humano</t>
  </si>
  <si>
    <t xml:space="preserve">Las notas se encuentran publicadas en la página web de la entidad </t>
  </si>
  <si>
    <t>INFORME PLAN DE COMUNICACIONES 
I TRIMESTRE 2018</t>
  </si>
  <si>
    <t xml:space="preserve">La ejecución presupuestal de ingresos y gastos e inversión  del mes de diciembre con fecha de corte enero 18  de 2018  no se remitió a Secretaria de Planeación Distrital, ni al Concejo de Bogotá y a la  Personería Distrital se remitió en forma extemporánea ya que la fecha límite era el 18  y se remitió el 24 de enero de 2018.  </t>
  </si>
  <si>
    <t>No fue entregado oportunamente el informe físico de la ejecución presupuestal</t>
  </si>
  <si>
    <t>Informe físico de la ejecución presupuestal</t>
  </si>
  <si>
    <t>Enviar dentro del término establecido el informe físico de la ejecución presupuestal</t>
  </si>
  <si>
    <t>Los reportes se realizan dentro de los términos previstos en el Plan de Comunicaciones.
Con fecha 16/01/2020 y radicados No. 2-2020-110/111/112/113, fueron enviados los informes de ejcución de Diciembre/2019</t>
  </si>
  <si>
    <t>INFORME PLAN DE COMUNICACIONES 
II TRIMESTRE 2018</t>
  </si>
  <si>
    <t xml:space="preserve">En el segundo trimestre de 2018,  en el caso particular de la información que sale para la Superintendencia Nacional de salud se observó que los informes relacionados a continuación, fueron reportados el 17 de mayo de 2018 y la fecha límite de envió correspondía al 16 de mayo de 2018, (fecha límite 10 días hábiles del mes siguiente). 
• Informe premios pagados en el mes reporte de transferencias y
• Premios no reclamados
</t>
  </si>
  <si>
    <t>1. En relación con los informes que se remiten a la Contraloría Distrital a través del SIVICOF  (Ejecución presupuestal de ingresos y gastos e Inversión, Plan Anual de Caja, Informe Financiero ( Estado de Tesorería, Disponibilidad de fondos de inversiones financieras) e Informe de contratación) , el correspondiente al mes de marzo se remitió el 13 de abril de 2018 y no el 10  del mismo mes, en razón   a que no se contaba con la firma digital de la nueva Gerente, situación que se informó a la Contraloria Distrital según comunicación No. 2-2018-689 y cuya respuesta se recibió en la entidad el día 12 de abril con el radicado 1-2018-580, por ello,  se remitió al día siguiente (13 de abril de 2018).  (anexo 2 soportes).</t>
  </si>
  <si>
    <t>Se cargo al portal de la Super Salud la información correspondiente al mes de abril</t>
  </si>
  <si>
    <t>Correoes electronicos</t>
  </si>
  <si>
    <t>Unidad financiera y Contable - Sistemas</t>
  </si>
  <si>
    <t>Enviar dentro del término establecido los informes</t>
  </si>
  <si>
    <t xml:space="preserve">De acuerdo con la Circular de Supersalud, la información se ha enviado oportunamente y Sistemas la envia a través de correo electrónico. </t>
  </si>
  <si>
    <r>
      <t>Designación de responsable</t>
    </r>
    <r>
      <rPr>
        <sz val="9"/>
        <color indexed="8"/>
        <rFont val="Arial"/>
        <family val="2"/>
      </rPr>
      <t xml:space="preserve">. No hay un funcionario(a) designado como ordenador de la caja menor; el manejo efectivo de la caja menor, lo realiza la funcionaria que tiene el cargo de almacenista; en contravía de la orientación contenida en el Manual para el Manejo y Control de Cajas Menores, para el Distrito Capital, en el sentido de que "... De preferencia este empleado debe ser distinto al Jefe de bodega o Almacenista". </t>
    </r>
  </si>
  <si>
    <t>ii) La ausencia de Póliza de manejo. Revisada la Resolución 003 de 2018, no se encuentra ninguna disposición relativa a la constitución de póliza para el manejo de los recursos de la caja menor, con lo cual se desconocen los lineamientos de las disposiciones del Distrito, en relación con la póliza para garantizar el buen manejo de los recursos de la caja menor.</t>
  </si>
  <si>
    <t xml:space="preserve">iii) La definición de Montos de efectivo. Las normas distritales prevén que se  podrá  manejar  en  efectivo  hasta  una  cuantía no superior a cinco (5) salarios mínimos legales mensuales vigentes; por su parte, la norma interna, fija este monto en seis (6) salarios mínimos legales mensuales vigentes. </t>
  </si>
  <si>
    <t>Repetido 1.1</t>
  </si>
  <si>
    <t>Repetido 1.2</t>
  </si>
  <si>
    <t xml:space="preserve">iii) Soporte de los pagos. Los recibos de caja, que soportan los diferentes pagos, no tienen registrada la fechase identificó un comprobante de pago firmado y con número de identificación, pero no tiene registrado el nombre del beneficiario; se efectuaron pagos por tarifas diferentes a las previstas ordinariamente, sin que este debidamente documentada la autorización para dicha modificación. </t>
  </si>
  <si>
    <t>iv) Recibos provisionales. Se identificó un recibo provisional sin fecha, del cual se informa que es del lunes 17 de septiembre de 2018, es decir, que a la fecha del arqueo, habían transcurrido 6 días hábiles, sin que el mismo fuera debidamente legalizado; lo cual contraría lo dispuesto en la norma distrital, que establece en tres (3) días, el término máximo para la legalización de los recibos provisionales.</t>
  </si>
  <si>
    <t xml:space="preserve">. v)Control administrativo. Tanto las normas distritales, como la norma interna, establecen que se deben adoptar los controles internos que garanticen el adecuado uso y manejo de los recursos, independientemente de las evaluaciones que adelante la Oficina de Control Interno; para el caso de la Lotería de Bogotá, se prevé que la Unidad Financiera y Contable debe realizar arqueos periódicos y sorpresivos; en la diligencia adelantada, se estableció que la Oficina de Control Interno, en el mes de mayo de 2018, realizó un arqueo a la caja menor, pero, a la fecha, la Unidad Financiera y Contable, no ha realizado éste control. </t>
  </si>
  <si>
    <t>Incumplimiento en la elaboración del plan de mejoramiento a los hallazgo plasmados en el  Informe Control Interno Contable 2018 y Arqueo de Caja Menor.</t>
  </si>
  <si>
    <t>A la fecha no se realiza seguimiento y control al recaudo de los premios de algunos distribuidores virtuales
Con corte al sorteo 2464, tienen saldos por concepto de pago de premios, según tabla referida por la unidad Financiera y Contable; lo cual asciende a la suma de CUARENTA Y CINCO MILLONES SESENTA Y NUEVE MIL SEISCIENTOS CINCUENTA Y UN MIL PESOS.
Los Códigos GELSA, GTECH, LOTIC y LOTIR, en todos los sorteos analizados son reportados por la Unidad Financiera como retenidos por no pago de premios, pero al ser virtuales no se evidencia retención o suspensión para los diferentes sorteo</t>
  </si>
  <si>
    <t>Falta de portunidad  en el registro de ingresos y definición de  soportes para el registro de los mismos. 
El registro de los ingresos correspondiente a las diferentes autorizaciones de Juegos Promocionales concedidas por la entidad , se registran únicamente hasta el último día hábil del respectivo mes.
Al finalizar el mes se registran causaciones correspondientes al cobro del canon de arrendamiento de los parqueaderos de propiedad de la entidad , incumpliendo, lo pactado en la cláusula segunda de los  Contratos No. 13 y 46 de 2018, establecido entre la Loteria de Bogota y la Contraloria de Bogotá y DEMCOOP
En el procedimiento de gestión de ingresos no se definen claramente documentos que soportan la información de los hechos contables; se hace mención a: Memorantos, consignaciones, reportes bancarios; en tal sentido, para operaciones como por ejemplo, los pagos de canones de arrendamiento de la Contraloría de Bogotá, los cuales no cuentan con consignación o memorando, no se cuenta con un soporte adecuado que permita verificar el origen del ingreso.</t>
  </si>
  <si>
    <t xml:space="preserve">Falta de trazabilidad en el Proceso de Saneamiento Contable 
no se encontró evidencia de la gestión adelantada por parte de los responsables del proceso, en relación con el proceso de saneamiento contable.
No se evidencian actas o ducumentos soportes que acrediten la gestión por parte del Comité de Sostenidbilidad Contable.
No se cuenta con información razonable ,confiable, consistente , verificable,  oportuna y objetiva, sobre la cartera vencida ni sobre el estado de los procesos de cobro de la misma.
No obstante la facultad legal para adelantar los procesos de cobro de la cartera morosa, a través del proceso de cobro coactivo, los procesos de cobro de dicha cartera, se adelantan a través de procesos ejecutivos en la jurisdicción ordinaria.
Reitera lo señalado en la Observación 7 CONTROL INTERNO CONTABLE 2018 VIGENCIA 2017 </t>
  </si>
  <si>
    <r>
      <t>Incumplimiento en términos internos para la presentación de las Declaraciones Tributarias
E</t>
    </r>
    <r>
      <rPr>
        <sz val="9"/>
        <color indexed="10"/>
        <rFont val="Arial"/>
        <family val="2"/>
      </rPr>
      <t>l 76.4% de las declaraciones se estan presentando el último día del vencimiento de los términos</t>
    </r>
    <r>
      <rPr>
        <sz val="9"/>
        <color indexed="8"/>
        <rFont val="Arial"/>
        <family val="2"/>
      </rPr>
      <t xml:space="preserve">, constituyéndose en un riesgo, que puede llevar a la entidad a sumir posibles multas o sanciones por extemporaneidad.
</t>
    </r>
  </si>
  <si>
    <t>Inconsitencia  en parametrización del software de presupuestoe inseguridad en el uso del mismo. 
El día 29/01/2018, se expide certificado de disponibilidad presupuestal No.128, por valor $90.000.000, por concepto de DOBLE CHANCE PARA EL LOTERO VIGENCIA 2018, cuyo registro presupuestal es el No. 129 del 31/01/2018; verificado los giros que afectaron el respectivo registro presupuestal, se observa que se presento una sobre ejecución por valor de $3.063.000.00 y que el campo  “Dependencia que solicita” , establecido en el formato FRO 310-73-3, reporta la palabra “null”.
El día 22/02/2018, se expide certificado de disponibilidad presupuestal No.186, por valor $105.000.000, por concepto de PREMIOS PROMOCIONALES RASPA Y GANA MARZO DE 2018, registro presupuestal No.220 de fecha 01/03/2018; verificados los giros o erogaciones que afectaron el respectivo registro presupuesta,l se observa que se presento una sobre ejecución por valor de $ 4.948.000.00. 00 y que el campo  “Dependencia que soilcita” , establecido en el formato FRO 310-73-3, reporta la palabra “null”.</t>
  </si>
  <si>
    <t>Deficiencias estructurales 
Se observan deficiencias significativas encuanto a la descripción genérica de actividades, ausencia en el diseño de controles, en la medida que no cumplen con los requisitos mínimos en el diseño  de los controles, lo cual hace imposible validar su ejecución. Se establecen tiempos que no se controlan; Se fijan puntos de control que no se cumplen; Se fijan documentos soportes pero no se reglamentan, y no cumplen con requisitos mínimos como firma del ordenador; No se encuentra trazabilidad de actividades como:  conciliación presupuesto - contabilidad, talento humano - contabilidad.</t>
  </si>
  <si>
    <t>GESTIÓN FINANCIERA Y CONTABLE 2018</t>
  </si>
  <si>
    <t>No se han realizado arqueos a la Caja Menror</t>
  </si>
  <si>
    <t>Dar cunmplimiento a la realización de arqueos periódicos.</t>
  </si>
  <si>
    <t>Arqueo de Caja Menor</t>
  </si>
  <si>
    <t>Se cuenta con la Resolución No.000007 de enero de 2019, en donde se define el responsable del manejo de la caja menor</t>
  </si>
  <si>
    <t xml:space="preserve">Se cuenta con la Resolución No.000007 de enero de 2019, en donde se estable la cuantia del manejo del efectivo en 5 SMLMV </t>
  </si>
  <si>
    <t>Se han realizado arqueos periódicios al manejo de la caja menor, verificando, entre otros aspectos, el cumplimiento de las diposiciones sobre el manejo de caja menor.</t>
  </si>
  <si>
    <t>Se  verifican los cargues de premios de los distribuidores virtuales, en el aplicativo.</t>
  </si>
  <si>
    <t>Se verifica el cumplimiento establecido para el trámite de las consignaciones, de manera mensual.</t>
  </si>
  <si>
    <t xml:space="preserve">Se efectuo reunion con el Dr. Ernesto  Hurtado para solictarle informe sobre los procesos que tiene a su cargo.
En el mes de diciembre se realizó la reunión del Comité Técnico de Saneamiento Contable, se tomaron determinaciones respecto de los casos presentados y se definieron compromisos para la consolidación y seguimiento de los casos </t>
  </si>
  <si>
    <t>La circular del cronograma con radicado 3-2019-116, se envio por correo electronico a todas las dependencias, incluido Control Interno. Mensualmente se les recuerda telefónicamente a quienes no han tramitado la información.
Se ha logrado estabilizar el trámite oportuno de la información, de lo cual se dejó constancia en el CIGD realizado en noviembre de 2019</t>
  </si>
  <si>
    <t>IGUAL A LA No. 2.5 DE GESTIÓN FINANCIERA Y CONTABLE 2018</t>
  </si>
  <si>
    <t>Los premios eran cargados por Sistemas y no se tenia un control permanente</t>
  </si>
  <si>
    <t>Se tiene establecido la entrega de la consignaciones al finalizar cada mes</t>
  </si>
  <si>
    <t xml:space="preserve">Independiente de que exista en la entidad la figura del cobro coactivo, el procesos estan en cobro juridico con abogados externos y no han reportado avance de viabilidad o no de cobro para someter a consideración de proceso de saneamiento </t>
  </si>
  <si>
    <t>Recepcion de la información financiera tardía</t>
  </si>
  <si>
    <t>Deficiencias en el aplicativo</t>
  </si>
  <si>
    <t xml:space="preserve">Los procedimentos se encuentran en revisión desde el año pasado para ser actualizados. </t>
  </si>
  <si>
    <t>Verificación mensual cargue premios distribuidores virtuales</t>
  </si>
  <si>
    <t>Verificación mensual del registro oportuno de consignaciones por promocionales y arrendamientos</t>
  </si>
  <si>
    <t>Solicitud informe</t>
  </si>
  <si>
    <t>Procedimientos Revisados y Actualizados</t>
  </si>
  <si>
    <t>Requerimientos</t>
  </si>
  <si>
    <t>Circulares emitidas</t>
  </si>
  <si>
    <t>Unidad de Recuros Físicos</t>
  </si>
  <si>
    <t>Unidad de Loterias - Unidad Financiera y Contable</t>
  </si>
  <si>
    <t>Unidad de Apuestas y Control de Juegos -  Unidad Financiera y Contable</t>
  </si>
  <si>
    <t>Secretaria General - Unidad Financiera y Contable</t>
  </si>
  <si>
    <t>Todas las áreas</t>
  </si>
  <si>
    <t>Unidad financiera y Contable - Planeación</t>
  </si>
  <si>
    <t>Cargar los premios de los dstribuidores virtuales directamente por parte de la Unidad de Loterias</t>
  </si>
  <si>
    <t xml:space="preserve">Cargar semanalmente las cosignaciones de los GEstores </t>
  </si>
  <si>
    <t>Solicitar al abogado externo infome de cada uno de los procesos en cobro coactivo.</t>
  </si>
  <si>
    <t>Preparar una circular con la fechas limites de los trámites financieros y mensualmente se envian correos recordando dichas fechas</t>
  </si>
  <si>
    <t>Realizar requerimiento a sistemas</t>
  </si>
  <si>
    <t>Realizar revisión de los procedimientos</t>
  </si>
  <si>
    <t>Permanente</t>
  </si>
  <si>
    <t>CONTROL INTERNO CONTABLE 2019 VIGENCIA 2018</t>
  </si>
  <si>
    <t>Se evidencian deficiencias en cuanto a la identificación y gestión de los riesgos contables. Reitera la señalado en la observación 8 Informe Control Interno Contable  2018 vigencia 2017</t>
  </si>
  <si>
    <t xml:space="preserve">Se encuentran deficiencias en relación con la definición, implementación y seguimiento de acciones de mejora relativas a la gestión del control interno contable. </t>
  </si>
  <si>
    <t>En las respuestas al cuestionario de control interno contable se encontro esta deficiencia</t>
  </si>
  <si>
    <t>Realizar la conciliación del contingente judicial</t>
  </si>
  <si>
    <t>Actualizar el mapa de riesgos</t>
  </si>
  <si>
    <t>Implementar las acciones de mejora</t>
  </si>
  <si>
    <t>Conciliacion</t>
  </si>
  <si>
    <t>Mapa de riesgos</t>
  </si>
  <si>
    <t>Cumplimiento</t>
  </si>
  <si>
    <t>Unidad financiera y Contable</t>
  </si>
  <si>
    <t xml:space="preserve">Socialización circular de terminos de trámies financieros
Requerimientos en el CIGD
Socializacoón de procedimientos financieros y contables </t>
  </si>
  <si>
    <t>Se revisa mensualmente la información del contingencte judicial y se concilia con contabilidad</t>
  </si>
  <si>
    <t>El mapa de riesgos fue actualizado y aprobado en Comité</t>
  </si>
  <si>
    <t xml:space="preserve">Se formularon los planes de mejoramiento y se encuentran en ejecución </t>
  </si>
  <si>
    <t>AUDITORÍA CARTERA 2019</t>
  </si>
  <si>
    <t>Deficiencias estructurales – caracterización de procesos y sus procedimientos, indicadores, identificación de riesgos y diseño de controles.  (Ver Observación N°1 Informe)</t>
  </si>
  <si>
    <t xml:space="preserve"> Deficiencias en la estructuración del proceso de Gestión de Recaudo y sus procedimientos vinculados.  (Ver Observación N°2 Informe)</t>
  </si>
  <si>
    <t xml:space="preserve"> Deficiencias en el control de retención de billetería (Ver Observación N°3 Informe)</t>
  </si>
  <si>
    <t xml:space="preserve"> Falta de oportunidad en el reporte de sorteos pendientes de pago por parte de los distribuidores.  (Ver Observación N°4 Informe)</t>
  </si>
  <si>
    <t xml:space="preserve"> Inconsistencias en la información reportada sobre el pago de sorteos o la actualización de pólizas por parte de los distribuidores  (Ver Observación N°5 Informe)</t>
  </si>
  <si>
    <t xml:space="preserve">Reporte de sorteos en mora, a pesar de haber sido pagados oportunamente (Ver Observación N°6 Informe) </t>
  </si>
  <si>
    <t xml:space="preserve">Se presentan copias de consignaciones realizadas para sorteos anteriores como justificación de pago de sorteos posteriores (Ver Observación N°7 Informe) </t>
  </si>
  <si>
    <t xml:space="preserve"> Registro de Notas Débito y/o crédito que afectan saldos contables la cuenta de cartera (Ver Observación N°8 Informe) </t>
  </si>
  <si>
    <t>Falta revisar y actualizar el procedimiento de Gestión de Recaudo</t>
  </si>
  <si>
    <t>Errores en la digitación de los memorandos de retención</t>
  </si>
  <si>
    <t>Errores de digitación en los memorandos de Retención de billetería</t>
  </si>
  <si>
    <t>Cuando u n distribuidor presenta saldos a favor en algun sorteo, en los cuales ha adjuntado los originales de la consignacióny después   se los decuenta en otro sorteo, adjunta fotocopia de la consignación aportada con anterioridad.</t>
  </si>
  <si>
    <t>Deficiencia en el análisis y conciliación en las cuentas contables correspondientes a cartera de la lotería.</t>
  </si>
  <si>
    <t>El Procedimiento de Gstión de Recaudo fue ajustado</t>
  </si>
  <si>
    <t>Se revisaron con exactitud todos los memorandos de retención de billeteria</t>
  </si>
  <si>
    <t xml:space="preserve">Se cargan y revisan a  diario el carrgue de las consignaciones desde la plataforma </t>
  </si>
  <si>
    <t>Se elaboro la conciliación a diciembre de 2019, para efectuar los ajustes correspondientes.</t>
  </si>
  <si>
    <t>Procedimiento ajustado</t>
  </si>
  <si>
    <t>Memorandos revisados</t>
  </si>
  <si>
    <t>Diario</t>
  </si>
  <si>
    <t>Conciliación mensual</t>
  </si>
  <si>
    <t>Memorandos emitidos / Memorandos  revisados</t>
  </si>
  <si>
    <t>Actualizar el procedimiento de Gestión de recaudo</t>
  </si>
  <si>
    <t>Revisar semanalmente el memorando de Retención de billetería</t>
  </si>
  <si>
    <t xml:space="preserve">Cargar los archivos de las consignaciones de los distribuidores descargados de las plataformas financieras.
</t>
  </si>
  <si>
    <t>Efectuar la conciliacion de los saldos de contabilidad / cartera</t>
  </si>
  <si>
    <t xml:space="preserve"> INFORME ANUAL DE EVALUACIÓN DEL SISTEMA DE CONTROL INTERNO CONTABLE A 31 DE DICIEMBRE  2019</t>
  </si>
  <si>
    <t>INFORME AUDITORIA DE APUESTAS Y CONTROL DE JUEGOS "AUTORIZACIÓN Y EMISIÓN CONCEPTOS PROMOCIONALES"</t>
  </si>
  <si>
    <t xml:space="preserve">Se presentan diferencias entre la información contable y financiera del año 2016 frente al recaudo por concepto de derechos de explotación sorteos promocionales, utilización de resultados y gastos de administración. </t>
  </si>
  <si>
    <t xml:space="preserve">No se legalizó en su totalidad la documentación por parte de los gestores para el cierre de los promocionales tal como se contempla en el procedimiento PRO 420-191-7. </t>
  </si>
  <si>
    <r>
      <t xml:space="preserve">No se evidencio la póliza requerida para la autorización de la rifa de la firma </t>
    </r>
    <r>
      <rPr>
        <i/>
        <sz val="9"/>
        <color indexed="8"/>
        <rFont val="Arial"/>
        <family val="2"/>
      </rPr>
      <t xml:space="preserve"> Fondo de Empleados Organización Ramo FEOR”.</t>
    </r>
    <r>
      <rPr>
        <sz val="9"/>
        <color indexed="8"/>
        <rFont val="Arial"/>
        <family val="2"/>
      </rPr>
      <t xml:space="preserve"> </t>
    </r>
    <r>
      <rPr>
        <i/>
        <sz val="9"/>
        <color indexed="8"/>
        <rFont val="Arial"/>
        <family val="2"/>
      </rPr>
      <t xml:space="preserve"> </t>
    </r>
  </si>
  <si>
    <t>El cálculo  de los derechos de explotación, utilización de resultados y gastos de administración, se realiza de manera manual, lo que da lugar a errores en el registro de información</t>
  </si>
  <si>
    <t xml:space="preserve">Requerimiento funcional a la Oficina de Sistemas
Herremienta desarrollada
Herramienta puesta en producción </t>
  </si>
  <si>
    <t xml:space="preserve">Implementar en la plataforma de Juegos Promocionales  la liquidación de derechos, mediante una herramienta que realice el cálculo automático de los derechos de explotación, utilización de resultados y gastos de administración.  </t>
  </si>
  <si>
    <t>Documentar la obligación en el acto administrativo .</t>
  </si>
  <si>
    <t>Documentar la obligación en el acto administrativo.</t>
  </si>
  <si>
    <t>Unidad de Apuestas y Control de Juegos, Oficina de Sistemas</t>
  </si>
  <si>
    <t xml:space="preserve">Unidad de Apuestas y Control de Juegos </t>
  </si>
  <si>
    <t>Unidad de Apuestas y Control de Juegos</t>
  </si>
  <si>
    <t>Se desarrollo el ajuste a la herramienta para el cálculo automático de los derechos de explotación, utilización de resultados y gastos de administración</t>
  </si>
  <si>
    <t>La autorízación se concede mediante resolución la cual incluye dentro de las obligaciones del gestor, lo concerniente a la entrega de actas de sorteo y entrega de premios.</t>
  </si>
  <si>
    <t>La Lotería de Bogotá adelanta permanentemente actividades promocionales, sin emabargo con los promocionales que generan recambio o cruces de efectivo con los distribuidores, no existe un procedimiento para el cruce de estos saldos con el área de cartera, generando diferencias en los saldos de distribuidores y dificultades para saber el saldo real de la cartera.</t>
  </si>
  <si>
    <t>En relación con el Procedimiento CONTROL Y SEGUIMIENTO JUEGOS DE SUERTE Y AZAR, se deben establecer tiempos para realizar los informes de las Visitas de Inspección y Fiscalización, a la fecha de la auditoría no se habia realizado el informe de la visita de inspección realizada el 06 de julio de 2018.</t>
  </si>
  <si>
    <t>AUDITORÍA INTERNA DEL SISTEMA DE GESTIÓN DE CALIDAD   EXPLOTACIÓN DE JUEGOS DE SUERTE AZAR</t>
  </si>
  <si>
    <t xml:space="preserve">Inlcuír en el Procedimiento CONTROL Y SEGUIMIENTO JUEGOS DE SUERTE Y AZAR, Código POR420-197-8, el término de treinta (30) días para presentar los informes de las Visitas de Inspección y Fiscalización, </t>
  </si>
  <si>
    <t xml:space="preserve">Se ajustó el procedimiento
CONTROL Y SEGUIMIENTO JUEGOS DE SUERTE Y AZAR, Código POR420-197-8, incluyendo   el término de treinta (30) días para presentar los informes de las Visitas de Inspección y Fiscalización, </t>
  </si>
  <si>
    <t>Unidad de Loterías</t>
  </si>
  <si>
    <t>EXPLOTACIÓN DE JUEGOS DE SUERTE AZAR</t>
  </si>
  <si>
    <t>En la estructura general de los procesos (representación gráfica e interacción de las actividades del proceso) en los procesos de Explotación de Juegos de Suerte y Azar y el de Control Inspección y Fiscalizaciónen y en sus procedimientos, no es claro el alcance de los mismos; no se diferencian las actividades y procedimientos que cubren todos los juegos de suerte y azar y aquellos que hacen referencia específicamente a la gestión de las apuestas permanentes. 
De igual forma, se encuentra que, los procedimientos vinculados al proceso de “Control  Inspección y Fiscalización”, no están cubiertos de manera adecuada por las actividades previstas en su caracterización.</t>
  </si>
  <si>
    <t>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administrativas y procesos sancionatorios.</t>
  </si>
  <si>
    <t>Respecto de la gestión de riesgos, se encuentra que los riesgos identificados, no cubren todas las actividades y procedimietos vinculados al proceso; de igual manera, se advierten deficiencias en la forma como están descritos los riesgos identificados y en cuanto a la definición y diseño de los controles.</t>
  </si>
  <si>
    <t>En el procedmiento control y seguimiento juegos de suerte y azar Código:PRO420-194-8, se confunden las facultad de fiscalización, con las de supervisión; las visitas de inspección y  fiscalización previstas en el procedimiento, no atienden de manera adecuada los preceptos establecido en el articulo 43 de la Ley 643 de 2001 ; en efecto, la definición y la metodología prevista para las visitas de inspección y fiscalización, están orientadas a la “Verificación de las obligaciones contractuales” tanto en los puntos de venta (visitas de inspección), como en la sede principal  del concesionario (visitas de fiscalización).</t>
  </si>
  <si>
    <t>No se encuentran documentados los procedimientos previstos para el ejercicio de la facultad de fiscalización, respecto de los juegos de suerte y azar distintos de las apuestas permanentes.</t>
  </si>
  <si>
    <t>La verificación de la exactitud de las liquidaciones de los derechos de explotación presentadas por el concesionario, que constituye la escencia de la facultad de fiscalización, se encuentra prevista en el procedimiento de Gestion de derechos de explotación, cuyo objetivo es el de “Controlar que los pagos realizados por el concesionario correspondan en valor y tiempo a lo dispuesto en la normatividad vigente”. El objetivo y alcance del procedimiento, solo hace referencia a los pagos realizados por el concesionario y no cubre las liquidaciones de derechos de explotación de los demás juegos de suerte y azar; tampoco prevé el trámite de la liqudación de aforo o de revisión, según sea el caso, de que tratan los literales b) y c) del artículo 44 de la Ley 643 de 2001 , en los casos en que se detecten omisiones, inconsistencias o errores aritméticos en la información reportada en la liquidación de derechos de explotación.</t>
  </si>
  <si>
    <t xml:space="preserve">Se observan demoras y falta de oportunidad en el  seguimiento por parte de la Unidad de Apuestas y Control de Juegos, a las observaciones plasmadas en los informes de visitas de fiscalización e  inspección </t>
  </si>
  <si>
    <t>Respecto de la actividad de fiscalización, además de las visitas de fiscalización e inspección, la Lotería de Bogotá cuenta con otros instrumentos, de manera particular, con el aplicativo de seguimiento en línea y tiempo real, que le permite verificar la información sobre las ventas de chance, operación por operación y apuesta por apuesta; en tal sentido, si se detecta cualquier inconsistencia, así sea de pesos, es posible detectar en que apuesta (día, hora, canal, lugar, etc.) se presentó la dificultad. No obstante, las mismas se realizan de manera aislada por las diferentes áreas, sin que se encuentre debidamente documentado e implementado un procedimiento de fiscalización, que las articule y permita reconocer sus resultados como un todo.</t>
  </si>
  <si>
    <t xml:space="preserve"> En relación con la presente observación, tanto en la reunión previa con el profesional de la Oficina de Sistemas, como en la reunión de validación de las observaciones, se planteó la aclaración por prte del profesional de la Oficina de sistemas, en el sentido de que, si bien la Lotería de Bogotá, a través del profesional de la oficina de sistemas ha acompañado los procesos de auditoría interna a los sistemas de información adelantados por el proveedor de servicios informáticos del concesionario, y se han realizado requerimientos de información para la verificación de aspectos relacionados con este particular, efectivamente, se presentan dificultades desde el punto de vista metodológico, en cuanto a la ejecución y documentación de las auditorías. 
 </t>
  </si>
  <si>
    <t>Se evidencia una deficiente proyección y ejecución de los recursos disponibles para el control de juego ilegal, tanto de los recursos relacionados con apustas permanentes, como con los de loterías  
Durante el periodo auditado, se desarrollaron las actividades previstas en el convenio con la Policía Nacional; lo que permitió, entre otros aspectos, la capacitación a personal de la policía y de la fiscalía, en aspectos relacionados con el control de juego ilegal, el dasarrollo de operativos de control, que dieron lugar a capturas y al desmantelamiento de organizaciones dedicadas a la venta de chance ilegal. Sin embargo, no se encontró evidencia documentada de la existencia de una política institucional en materia de Control de Juego Ilegal, debidamente estructurada; ni de un  plan de acción e inversiones para su efectiva implementación.
No obstante, es importante señalar que, respecto de esta situación, la actual administración ya ha tomado medidas conducentes para su manejo; es así que, a la fecha, se encuentra en ejecución el contrato para estructuración, implementación y ejecución de un Plan Estratégico de lucha contra el Juego Ilegal de los productos que son competencia de la Lotería de Bogotá, en materia de prevención, control y judicialización y así mismo realizar seguimiento a cada una de las acciones que hacen parte de dicho plan.</t>
  </si>
  <si>
    <t>El trámite para verificar los eventos descritos en el artículo 44 de la Ley 643 de 2001, se encuentra en el Procedimiento Control y Seguimiento a la Operación de Rifas y Juegos Promocionales, cuyo objetivo es el de “Investigar si las rifas y juegos promocionales cumplen los requisitos legales”; revisado el citado procedimiento, se identifican deficiencias de carácter operativo y jurídico.</t>
  </si>
  <si>
    <t>No es claro el alcance de los procesos de Explotación de Juegos de Suerte y Azar y el de Control Inspección y Fiscalización, al igual que las actividades previstas en su caracterización.</t>
  </si>
  <si>
    <t>Los indicadores definidos no cubren las diferentes actividades y procedimientos vinculados al proceso (Rifas y juegos promocionales y procesos sancionatorios.)</t>
  </si>
  <si>
    <t xml:space="preserve"> Deficiencia en la descripción y cubrimiento de los riesgos.</t>
  </si>
  <si>
    <t>Falta de procedimiento  en el ejercicio de la facultad de fiscalización de rifas y promocionales</t>
  </si>
  <si>
    <t>El procedimiento de Gestion de derechos de explotación solo hace referencia a los pagos realizados por el concesionario y no cubre las liquidaciones de derechos de explotación de los demás juegos de suerte y azar.</t>
  </si>
  <si>
    <t xml:space="preserve">Aunque se hace seguimiento a los requerimientos al concesionario, son mínimas las recibidas por fuera del plazo extablecido. </t>
  </si>
  <si>
    <t>Falta de articular las actividades que desarrollan la Unidad de Apuestas y el Area de Sistemas en el procedimiento de fiscalización.</t>
  </si>
  <si>
    <t xml:space="preserve">Aunque se han efectuado las auditorias no se llevó a cabo el desarrollo metodológico  </t>
  </si>
  <si>
    <t>Falta de documentar y estructurar una política institucional en materia de Control de Juego Ilegal.</t>
  </si>
  <si>
    <t xml:space="preserve">El Procedimiento Control y Seguimiento a la Operación de Rifas y Juegos Promocionales, presenta debilidades de carácter operativo y jurídico. </t>
  </si>
  <si>
    <t>Ajustar los procesos de Explotación de Juegos de Suerte y Azar y el de Control Inspección y Fiscalización.</t>
  </si>
  <si>
    <t>Definir indicadores que cubren las diferentes actividades y procedimientos vinculados al proceso (Rifas y juegos promocionales y procesos sancionatorios.)</t>
  </si>
  <si>
    <t>Ajustar y complementar los riegos existentes en los procesos de Explotación de Juegos de Suerte y Azar, como una mejora contínua.</t>
  </si>
  <si>
    <t>Se definiran las Guías para las visitas de fiscalización y de inspección, garantizando el cumplimiento de  los preceptos establecidos en el articulo 43 de la Ley 643 de 2001</t>
  </si>
  <si>
    <t>Establecer procedimiento de fiscalización de rifas y promocionales</t>
  </si>
  <si>
    <t>Inlcuir en el procedimiento de Gestion de derechos de explotación, las liquidaciones  de los demás juegos de suerte y azar.</t>
  </si>
  <si>
    <t>Los plazos se definiran de acuerdo con la complejidad de la información requerida.</t>
  </si>
  <si>
    <t>Ajustar en el procedimiento de fiscalización, articulando las actividades de las dos dependencias.</t>
  </si>
  <si>
    <r>
      <t>La auditoría se desarrollará acorde a las mejores prácticas definidas en la</t>
    </r>
    <r>
      <rPr>
        <sz val="9"/>
        <color indexed="10"/>
        <rFont val="Arial"/>
        <family val="2"/>
      </rPr>
      <t xml:space="preserve"> Norma ISO  19011:2018</t>
    </r>
  </si>
  <si>
    <t>Estructurar una política institucional en materia de Control de Juego Ilegal.</t>
  </si>
  <si>
    <t>Ajustar el El Procedimiento Control y Seguimiento a la Operación de Rifas y Juegos Promocionales a la normatividad vigente.</t>
  </si>
  <si>
    <t>Unidad de Apuestas y Control de Juegos 
Sistemas</t>
  </si>
  <si>
    <t xml:space="preserve">Se realizó ajuste a los procedimientos  de Explotación de Juegos de Suerte y Azar y el de Control Inspección y Fiscalización. </t>
  </si>
  <si>
    <t xml:space="preserve">Avance en la gestión de convenios….
Se solicita ampliación de plazo </t>
  </si>
  <si>
    <t>Se realizó la revisión y ajuste a los riesgos de los procesos de Explotación de Juegos de Suerte y Azar, los cuales fueron aprobados por el CIGD en el mes de diciembre de 2019</t>
  </si>
  <si>
    <t xml:space="preserve">Se avanzó en la definición de guias para las visitas de fiscalización y de inspección; está pendiente su presentación al CIGD para su aprobación 
Se solicita ampliación de plazo  </t>
  </si>
  <si>
    <t xml:space="preserve">Se ralizó ajuste al procedimiento  CONTROL Y SEGUIMIENTO JUEGOS DE SUERTE Y AZAR, no obstante, se hace necesario una nueva revisión, para individualizar las actividades de control relacionadas con el juego de chance, y las relitivas a rifas y juegos promocionales.
Se solicita ampliación de plazo 
</t>
  </si>
  <si>
    <t xml:space="preserve">Se ralizó ajuste al procedimiento  GESTION DE DERECHOS DE EXPLOTACION , no obstante, se hace necesario una nueva revisión, para individualizar las actividades de control relacionadas con el juego de chance, y las relitivas a rifas y juegos promocionales.
Se solicita ampliación de plazo 
</t>
  </si>
  <si>
    <t>Control a los requeriomientos y validación de términos de respuesta.</t>
  </si>
  <si>
    <t xml:space="preserve">Pendiente coordinación con Sistemas 
Se solicita ampliación de plazo </t>
  </si>
  <si>
    <t>La Oficina de Sistemas adelantó en el mes dediciembre de 2019 la auditoría al funcionamiento téncico de los juegos, incentivos y planes de premio autorizados al concesionario; paralo cual se definió un plan de auditoría, que establece, entre otros aspectos, el acance de la auditoría, objetivo, metodología, recursos, partes interesadas, etc.
Este modelo será implementado de manera regular en las auditorías que se adelanten en cumplimiento de lo previsto en el contrato.
Pendiente informe y Plann de mejoramiento</t>
  </si>
  <si>
    <t>Contrato Avellaneda</t>
  </si>
  <si>
    <t xml:space="preserve">Avance contrato 
Proyecto ajuste a procedimiento
Ajuste Manual de Funciones 
Pendiente aprobación 
</t>
  </si>
  <si>
    <t>Planeación</t>
  </si>
  <si>
    <t>DIRECCINAMIENTO ESTRATÉGICO</t>
  </si>
  <si>
    <t>Revisar los criterios de reevaluación de los proveedores que les permita eliminar la subjetividad los aspectos evaluados y de esta mejorar el proceso de evaluación del desempeño de los mismos, para el beneficio mutuo.</t>
  </si>
  <si>
    <t>Realizar revisión para hacer seguimiento y medición, del producto no conforme que se presenta en la billetería, de tal forma que se garantice el cumplimiento de la mezcla que se envia a Thomas.</t>
  </si>
  <si>
    <t>Gestión de Bienes y Servicios. Se propone un indicador  Nivel de desempeño a proveedores y contratistas (revisar formato de evalución de proveedores) y establecer una herramienta o mecansimo que permita consolidar todos los proveedores.</t>
  </si>
  <si>
    <t>Proceso Explotación de Juegos de Suerte y Azar (Unidad de Loterías).</t>
  </si>
  <si>
    <t xml:space="preserve">Incumplimiento y/o alerta de incumplimiento de la meta del proyecto de inversión.
Desde el punto de vista de la ejecución de los recursos asignados, se identifican inconsistencias en el acumulado del cumplimiento de las Metas, lo mismo que en la programación prevista para el 2018.
</t>
  </si>
  <si>
    <t xml:space="preserve">Debilidad en la planeación de la contratación. 
De acuerdo con la información remitida por  el Área de Planeación sobre el seguimiento a la ejecución del Plan de Inversiones, se evidencia que se han realizado modificaciones al Plan de Inversiones que implican cambios en el Plan   Anual de Adquisiciones aprobado para el año 2018, las cuales no han sido debidamente aprobadas y/o documentadas
</t>
  </si>
  <si>
    <t xml:space="preserve">Debilidades en la planeación del proyecto de inversión. Conforme a la información sobre la ejecución del proyecto de inversión en las vigencias 2016 y 2017, se evidencian deficiencias en su ejecución.
En lo que respecta a la vigencia 2018, en el mes de febrero se planteó un ajuste en la programación, que no tiene en cuenta los montos inicialmente previstos para la vigencia. 
</t>
  </si>
  <si>
    <t xml:space="preserve">Incumplimiento y/o alerta de incumplimiento de la meta del proyecto de inversión.
Se presentan deficiencias en la gestión de los proyectos, que dan lugal al incumplimiento de las metas del proyecto; segun alerta generada por el SEGPLAN a la fecha de corte, se identifican metas del proyecto que no reportan avances
</t>
  </si>
  <si>
    <t xml:space="preserve">Las acciones aplicadas por la entidad son inefectivas.
Si bien la entidad ha definido e implementado mecanismos de seguimiento a la ejecución del Plan y se han dado las directrices para la superación de los rezagos en la ejecución; tales medidas no han generado los resultados esperados.
</t>
  </si>
  <si>
    <t xml:space="preserve">Debilidad en la planeación de la contratación.
Debido a la falta de consistencia entre el Plan de Inversión y el Plan Anual de Adquisiciones, anotada en el punto anterior, no se cuenta con un criterio de referencia para verificar la oportunidad en las diferentes etapas del ciclo contractual. El Plan de Inversión prevé la ejecución de "Proyectos tecnológicos que apalanquen las estrategias Comerciales"; aún cuando se identifican diferente proyectos de tecnología y de gestión comercial, no se encuentra ningún ítem específico para este propósito, lo que no permite establecer los avancen en la gestión de este proyect
</t>
  </si>
  <si>
    <t>Conforme a lo reportado en el informe con corte a junio 30 de 2018, a esa fecha  se habían ejecutado $138.000.000, que equivalen al 19.67%, de los $701.310.000 previstos para el año 2018. Revisada la información con corte a septiembre 30 de 2018 ; la ejecución de los recursos asignados al proyecto de inversión llegó a los $ 178.000.000,  que equivalen a un 25.31%.  lo cual supone un mayor riesgo respecto al propósito de lograr el cumplimiento de lo planeado y/o el riesgo de no alcanzar los objetivos propuestos para la vigencia.</t>
  </si>
  <si>
    <t xml:space="preserve">Incumplimiento y/o alerta de incumplimiento de la meta del proyecto de inversión.
Las deficiencias en la planeación del proyecto y en la gestión de los contratos, plantean un riesgo respecto del cumplimiento de las metas del proyecto.
</t>
  </si>
  <si>
    <t>Debido a la falta de consistencia entre el Plan de Inversión y el Plan Anual de Adquisiciones, y a las deficiencias en la gestión de los contratos, anotada en los informes anteriores, se ha hecho necesario realizar ajustes (disminución o aumento de recursos entre las metas, modificación de alcances, retiro o inclusión), en relación con los contratos previstos para la ejecución del Plan de Inversiones</t>
  </si>
  <si>
    <t>Realizar segumiento periódico al proyecto de inversión.</t>
  </si>
  <si>
    <t>Modificar el procedimiento, y actualizar el PAA de acuerdo a los requrimientos y publicar.</t>
  </si>
  <si>
    <t>PLANEACION ESTRATÉGICA</t>
  </si>
  <si>
    <t>Atención al cliente y Comunicaciones</t>
  </si>
  <si>
    <t>Proceso actualizado</t>
  </si>
  <si>
    <t xml:space="preserve">Material de capacitación
Listado de asistencia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</si>
  <si>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</si>
  <si>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Analizar y ajustar el procedimiento de gestión de PQRD con el fin de fortalecer los controles existentes que prevengan el vencimiento de términos y la calidad de las respuestas. Dichos controles deben quedar documentados de acuerdo a los nuevos lineamientos de cómo documentar controles.</t>
  </si>
  <si>
    <t>Capacitar a todos los funcionarios que intervienen en el proceso de gestión de PQRD sobre todos los cambios efectuados al procedimiento, producto del fortalecimiento de controles.</t>
  </si>
  <si>
    <t>El plan de mejoramiento propuesto se cumplió a cabalidad y las acciones propuestas se llevaron a cabo en el plazo establecido (las mismas cuentan con la evidencia) dicho plan de mejoramiento y sus actividades se desarrollaron completamente para antes de recibir la visita del ICONTEC este año dado que era lo primero que iba a revisar la Auditora.</t>
  </si>
  <si>
    <t>El seguimiento y verificación de los planes relacionados con el Sistema de Gestión de la Calidad, esta bajo la responsabilidad de la Oficina de Planeación.</t>
  </si>
  <si>
    <t>Realizada la revisión de la matriz de Comunicaciones publicada en la intranet, se encuentra que en la misma no se establece de manera expresa y clara los mecanismos para garantizar la divulgación de los actos administrativos, las decisiones y las acciones que se desprenden de la gestión en los diversos procesos, con algunas de las partes interesadas; particularmente, con: los distribuidores y con las partes interesadas correspondientes al grupo de personas naturales (loteros. jugadores, funcionarios, contratistas).</t>
  </si>
  <si>
    <t>Hecho un análisis sobre la integridad de los informes que deben ser comunicados por la Lotería de Bogotá, ya sea a otras entidades o al interior, se observó que hay algunos informes que, aunque son reportados a las entidades respectivas, no se encuentran contemplados en la matriz</t>
  </si>
  <si>
    <t>En relación con la información sobre la contratación  de la entidad, se encuentra que:
- En algunos casos, los contratos y/o prorrogas o adiciones publicados en la página del SECOP no están suscritos por las partes.
- En el archivo donde debe figurar la prorroga y/o adición o la terminación del contrato se encuentra cargado el contrato inicial. (Ver detalle en informe pag 8-9)</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</si>
  <si>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</si>
  <si>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 xml:space="preserve">Se identifica información que se encuentra enlazada con varios ítems de la estructura, haciendo que la información sea muy dispersa y repetitiva, (Ver detalle en informe pag 15)
</t>
  </si>
  <si>
    <t>Se encuentra información de años anteriores que, si bien puede resultar útil para la consulta ciudadana, al no estar identificado su carácter de “información histórica”, genera incertidumbre sobre su vigencia (Ver detalle en informe pag 15-16)</t>
  </si>
  <si>
    <t xml:space="preserve">Se identifica información desactualizada o incompleta (Ver detalle en informe pag 16)
</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</si>
  <si>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</si>
  <si>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No se encuentra dentro del botón de transparencia información relativa a los mecanismos o procedimientos de participación ciudadana.</t>
  </si>
  <si>
    <t>SEGUIMIENTO A MATRIZ DE COMUNICACIONES Y LEY DE TRANSPARENCIA -  SEGUNDO SEMESTRE 2019</t>
  </si>
  <si>
    <t>AUDITORÍA AL  “SISTEMA INTEGRAL DE PREVENCIÓN Y CONTROL DE LAVADO DE ACTIVOS Y FINANCIACIÓN DEL TERRORISMO SIPLAFT” 2019 ”</t>
  </si>
  <si>
    <t xml:space="preserve">Deficiencias en la implementación del procedimiento de Vinculación de Personas Expuestas Políticamente (PEPs)
Se analizó la contratación celebrada por la entidad dentro del periodo objeto de auditoría y se encontró que:
a) La contratación de bienes y servicios, incluyendo los suscritos con distribuidores de Lotería de Bogotá, en una muestra de 56 contratos, se encontró que, 54 no cumplen con el requisito de verificación de “condición PEP”
b) De los cuatro (4) funcionarios vinculados, ninguno cumple con este requisito.  </t>
  </si>
  <si>
    <t>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de acuerdo al manual SIPLAFT</t>
  </si>
  <si>
    <t>De otra parte, se observó que en los 17 contratos que contienen la cláusula relacionada con el origen de recursos económicos, su contenido no se encuentra estandarizado, es así que, en algunos casos, se señala que el contratista certifica el origen de sus fondos; en tanto que, en otros, se utiliza la expresión, el contratista declara tal condición, bajo la gravedad del juramento</t>
  </si>
  <si>
    <t xml:space="preserve">Se hace también evidente la falta de capacitación de la normatividad que debe cumplir la entidad en materia del lavado de activos, financiación del terrorismo y proliferación de armas de destrucción masiva.   </t>
  </si>
  <si>
    <r>
      <t>Deficiencias en la información al apostador, sobre los requisitos previos para la entrega de premios y la obligación de verificar su identidad en dicho momento.
De acuerdo con la información publicada en la página web para el trámite de</t>
    </r>
    <r>
      <rPr>
        <i/>
        <sz val="9"/>
        <color indexed="8"/>
        <rFont val="Arial"/>
        <family val="2"/>
      </rPr>
      <t xml:space="preserve"> "Cobro de premios de la Lotería"</t>
    </r>
    <r>
      <rPr>
        <sz val="9"/>
        <color indexed="8"/>
        <rFont val="Arial"/>
        <family val="2"/>
      </rPr>
      <t>,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t>
    </r>
  </si>
  <si>
    <t xml:space="preserve">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los siguientes procedimientos: 
8.1. Procedimiento para atender oportunamente las solicitudes de información que realicen las    autoridades competentes       
8.2. Procedimiento para identificar y reportar señales de alerta    
8.3. Procedimiento para identificación de funcionarios, proveedores o Contratistas, así como para la verificación y actualización de datos   
8.4. Procedimiento que describa las actividades, controles y medios que se Adelantaran para informar al apostador sobre los requisitos previos para la Entrega de premios y la obligación de verificar su identificación en dicho Momento           
8.5. Procedimiento de vinculación de personas expuestas políticamente (PEP)
Los procedimientos 8.1, 8.4 y 8.5 previstos en el Manual del SIPLAFT, no se encuentran definidos dentro de los procedimientos de la entidad.
</t>
  </si>
  <si>
    <t xml:space="preserve">Inoportunidad en el reporte de información
Se evidencian inconsistencia en los términos previstos para la presentación de informes definidos en el Acuerdo 317 de 2016 del CNJSA y los definidos en el Manual del SIPLAFT de la Lotería de Bogotá
Como se advierte en el cuadro anterior, se observa que los reportes sobre "Ausencia de Operaciones Sospechosas" y "Ganadores de Premios" de los meses de junio y julio de 2018 y febrero de 2019,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</si>
  <si>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Diferencias, respecto de las funciones asignadas organismos de administración y control en el Acuerdo 317 de 2016 del CNJSA y lo previsto en el Manual SIPLAFT de la Lotería de Bogotá. (Ver detalle en Observación N°06) </t>
  </si>
  <si>
    <t xml:space="preserve">Deficiencia en la implementación de los procedimientos del manual  y cumplimiento en implementación del  formato de PEPs </t>
  </si>
  <si>
    <t xml:space="preserve">falta de capacitación y cumplimiento de las obligaciones </t>
  </si>
  <si>
    <t>Vacacncia en  el oficial de cumplimiento y falta de coordinacióm  sobre la actualización de  la información sobre el trámite.</t>
  </si>
  <si>
    <t>falta de comunicación  entre planeación y oficial de cumplimiento por desconosimiento y poca capacitación al respecto.</t>
  </si>
  <si>
    <t>falta de control eficaz en el manual SIPLAF. Falta de capacitación al oficial de cumlimiento y ausencia del oficial de cumplimiento</t>
  </si>
  <si>
    <t>falta de comunicación y control eficaz de la junta directiva frente al manual SIPLAFT</t>
  </si>
  <si>
    <t xml:space="preserve">Falta de capacitación y cumplimiento de las obligaciones </t>
  </si>
  <si>
    <t>Diseñar y aprobar a traves de comité institucional de gestión y desempeño , el formato que establezca las condiciones establecidas en la ley y en el manual Siplaft. Adelantar capacitación interna a los involucrados en los procesos</t>
  </si>
  <si>
    <t>Ajustar los procedimientos e implenetar mecanismos e control de lavado de activos, financiación del terrorismo y proliferación de armas de destrucción masiva de acuerdo al manual SIPLAFT.</t>
  </si>
  <si>
    <t>Estandarizar clausula relacionada con el origén de recursos  , capacitar  y verificar lista de chequeo, por parte de los supervisores y de la oficina de contratación.</t>
  </si>
  <si>
    <t>cumplir capacitaciones semestrales en los temas mencionados</t>
  </si>
  <si>
    <t xml:space="preserve">Se incluira  la información sobre el trámite en la nontificación y reporte de ganadores de premios iguales o mayores a 5 millones, que la verificación de la información del ganador, incluye consultas en listas restrictivas. </t>
  </si>
  <si>
    <t>Ajuste a  los procedimientos. Para implimentar mecanismos de lavado de activos y proliferación de armas de destrucción masiva, previstos en el manual SIPLAFT.</t>
  </si>
  <si>
    <t xml:space="preserve"> crear mecanismos internos de verificación y  control y ajustar  periodicidad de los informessegún el acuerdo </t>
  </si>
  <si>
    <t>informar a la junta sus obligaciones</t>
  </si>
  <si>
    <t xml:space="preserve">Formato y capacitación </t>
  </si>
  <si>
    <t>Capacitación</t>
  </si>
  <si>
    <t>Ajuste al trámite</t>
  </si>
  <si>
    <t>Procedimiento</t>
  </si>
  <si>
    <t xml:space="preserve"> Revisión y ajuste del manual SIPLAFT</t>
  </si>
  <si>
    <t>Junta Directiva</t>
  </si>
  <si>
    <t>Oficial de cumplimiento - Planeación</t>
  </si>
  <si>
    <t xml:space="preserve">En ejecución </t>
  </si>
  <si>
    <t>Se presentó informe en sesión de Junta Directiva</t>
  </si>
  <si>
    <r>
      <t xml:space="preserve">Deficiencias registro de información de distribuidores:
</t>
    </r>
    <r>
      <rPr>
        <sz val="9"/>
        <color indexed="8"/>
        <rFont val="Arial"/>
        <family val="2"/>
      </rPr>
      <t>Consultado el aplicativo comercial -distribuidores, se encuentra que el mismo no ofrece información completa y actualizada sobre cada uno de los distribuidores registrados; no existe un documento que consolide la información, que dé cuenta de toda la trazabilidad respecto de cada uno de los distribuidores</t>
    </r>
  </si>
  <si>
    <r>
      <t xml:space="preserve">Deficiencias registro de información de distribuidores:
</t>
    </r>
    <r>
      <rPr>
        <sz val="9"/>
        <color indexed="8"/>
        <rFont val="Arial"/>
        <family val="2"/>
      </rPr>
      <t xml:space="preserve">El procedimiento "Asignación y distribución de billetería" (PRO410199-6) prevé que, una vez realizado el estudio de la solicitud presentada por el interesado, la entidad remitirá la respuesta correspondiente y dejará copia de la misma en la carpeta de la hoja de vida.
En 5 de las 12 carpetas revisadas, no se cumple con éste precepto, ya que no hay evidencia en las hojas de vida, de la respuesta de la entidad a la solicitud de inscripción en el registro como distribuidor.
</t>
    </r>
  </si>
  <si>
    <r>
      <t xml:space="preserve">Deficiencias registro de información de distribuidores:
</t>
    </r>
    <r>
      <rPr>
        <sz val="9"/>
        <color indexed="8"/>
        <rFont val="Arial"/>
        <family val="2"/>
      </rPr>
      <t xml:space="preserve">Dentro del procedimiento "Asignación y distribución de billetería" (PRO 410199-6), se prevé el diligenciamiento del formato de solicitud de inscripción FRO410-59-4; revisadas las hojas de vida de los 12 distribuidores seleccionados en la muestra, se encuentra que en 9 casos, la información de los formatos no se encuentra diligenciada integralmente. De otra parte, si bien se expide el documento de "Estudio Jurídico", no existe registro documentado que dé cuenta de la validación de los datos generales del distribuidor.
</t>
    </r>
  </si>
  <si>
    <r>
      <t xml:space="preserve">Deficiencias en el manejo de la información sobre los cupos como distribuidor,  asignados a la Lotería de Bogotá:
</t>
    </r>
    <r>
      <rPr>
        <sz val="9"/>
        <color indexed="8"/>
        <rFont val="Arial"/>
        <family val="2"/>
      </rPr>
      <t xml:space="preserve">• Deficiencias en la expedición del acto administrativo denominado “REGLAMENTO VENTA DE LOTERIA FUNCIONARIOS LOTERIA DE BOGOTA”, suscrito por el, entonces, Gerente General de la Lotería de Bogotá
• Desconocimiento de las reglas previstas en el “REGLAMENTO VENTA DE LOTERIA FUNCIONARIOS LOTERIA DE BOGOTA”, éste Manual en su numeral 1 señala: "Los billetes de lotería serán entregados únicamente a los funcionarios de la Lotería de Bogotá. Según lo informado por el Jefe de la Unidad de Loterías, "como los funcionarios no han hecho uso de esta alternativa se procedió a canalizar esta venta a través de la BTL (Hoy 24 LOGISTICA S. A. S.)"; lo cual, claramente, es contrario a la disposición citada
• Asignación y remuneración de funciones no previstas contractualmente; si bien la billetería entregada a la agencia de BTL, se realiza para ser vendida en las actividades promocionales a cargo de éste contratista, la labor de venta de lotería, no hace parte de las obligaciones del contrato. Conforme a lo informado, el contratista solicita la entrega de la billetería y realiza el pago de la misma, descontando lo correspondiente al incentivo, el cual, de acuerdo con su afirmación, es destinado exclusivamente al promotor que genera la venta; sin embargo respecto de dicho manejo, no se cuenta con evidencia documenta, que pueda ser validada.
• Manejo de dinero en efectivo por parte de funcionarios de la entidad, sin que ello corresponda a un procedimiento documentado, que defina las responsabilidades y los controles correspondientes. </t>
    </r>
  </si>
  <si>
    <r>
      <t>Deficiencias en el control de garantías y el despacho de billetería:
-</t>
    </r>
    <r>
      <rPr>
        <sz val="9"/>
        <color indexed="8"/>
        <rFont val="Arial"/>
        <family val="2"/>
      </rPr>
      <t>Billetería despachada excediendo el cupo amparado por la garantía
-Cupos de billetería despachados sin garantías 
-Despacho de billetería amparada con garantía no contemplada en el reglamento de distribuidores</t>
    </r>
  </si>
  <si>
    <r>
      <t xml:space="preserve">Falta de seguimiento al recaudo de premios virtuales:
</t>
    </r>
    <r>
      <rPr>
        <sz val="9"/>
        <color indexed="8"/>
        <rFont val="Arial"/>
        <family val="2"/>
      </rPr>
      <t xml:space="preserve">los distribuidores, códigos CADES, GELSA, GTECH, LOTIC y LOTIR, distribuidores  virtuales, excepto CADES, con corte al sorteo 2464, tienen saldos por concepto de pago de premios, según tabla referida por la unidad Financiera y Contable; lo cual asciende a la suma de CUARENTA Y CINCO MILLONES SESENTA Y NUEVE MIL SEISCIENTOS CINCUENTA Y UN MIL PESOS, saldos acumulados desde el sorteo 2091 del 28 de junio de 2011, no encontrándose trazabilidad en relación con la suspensión del despacho por parte de la Unidad de Loterías.
</t>
    </r>
  </si>
  <si>
    <r>
      <t xml:space="preserve">Falta de seguimiento al recaudo de premios virtuales:
</t>
    </r>
    <r>
      <rPr>
        <sz val="9"/>
        <color indexed="8"/>
        <rFont val="Arial"/>
        <family val="2"/>
      </rPr>
      <t xml:space="preserve">Los Códigos GELSA, GTECH, LOTIC y LOTIR, en todos los sorteos analizados son reportados por la Unidad Financiera como retenidos por no pago de premios, pero al ser virtuales no se evidencia retención o suspensión para los diferentes sorteos; adicionalmente el código LOTIR, es reportado por póliza históricamente como motivo de retención; ahora bien, consultado el tema en la oficina Jurídica se confirma que la póliza del mencionado distribuidor se encuentra vencida desde el día 17 de julio de 2016.
</t>
    </r>
  </si>
  <si>
    <r>
      <t xml:space="preserve">Deficiencias en la gestión de los contratos atípicos de distribución:
</t>
    </r>
    <r>
      <rPr>
        <sz val="9"/>
        <color indexed="8"/>
        <rFont val="Arial"/>
        <family val="2"/>
      </rPr>
      <t>El título II de Disposiciones especiales del Manual de contratación de la entidad, hace una descripción breve sobre el contrato suscrito con los distribuidores del producto Lotería de Bogotá, así:
Artículo 16. Contrato atípico de distribución.
“Consiste en aquel contrato que se emplea con personas naturales o jurídicas que realizarán la distribución de la billetería de la Lotería de Bogotá, sujetándose a las disposiciones establecidas en el Reglamento de Distribuidores de la empresa”
No se evidencia ninguna otra regulación legal interna sobre esta modalidad de contratación y del análisis del Manual de Contratación y sus respectivas normas complementarias, al reglamento de distribuidores y los procedimientos de la Unidad de Loterías y Secretaría General, se infiere que no existe  un procedimiento que establezca el paso a paso de las diferentes etapas del proceso contractual con distribuidores.</t>
    </r>
  </si>
  <si>
    <r>
      <t xml:space="preserve">Deficiencias en la gestión de los contratos atípicos de distribución:
</t>
    </r>
    <r>
      <rPr>
        <sz val="9"/>
        <color indexed="8"/>
        <rFont val="Arial"/>
        <family val="2"/>
      </rPr>
      <t xml:space="preserve">
Se identifican deficiencias en algunas de las cláusulas de la Minuta tipo  así:
-En relación a las partes contratantes, se observó que en el texto del contrato se menciona la autoridad administrativa de la entidad que suscribe el contrato y el nombre de la persona natural o jurídica contratista, pero no se mencionan los documentos de identificación y demás actos que legitiman a las partes. (calidad en la que actúan, acta de posesión, actos de delegación, certificados  de las partes. facultades, etc.) 
- Duración del contrato. Si bien, la cláusula del contrato establece que no se prorroga si no media comunicación escrita que así lo exprese; también es cierto que el Reglamento expresa que al considerarlo conveniente se podrá prorrogar y así debe quedar expresado en el texto del contrato; no obstante, al revisar las carpetas de los contratos objeto de muestreo, se encontró que no existe documento escrito que evidencie la prorroga del contrato; la trazabilidad de los documentos contentivos de las carpetas de cada distribuidor, muestran que cada año se suscribe un nuevo contrato.</t>
    </r>
  </si>
  <si>
    <t xml:space="preserve">CONSTRUCCIÓN DE LA POLITICA COMERCIAL  (elaborada) Se remitió a Sistemas para la socialización (Noviembre 15 de 2019), se publico en Intranet/ Nuestros productos/ Lotería/PolÍticas comerciales para efectos de la socialización. </t>
  </si>
  <si>
    <t>1. La Unidad de loterias cuenta con la carpeta de mezclas año 2019 Ruta: Loterias/ andres mauricio/ mezclas.                                                                                                                            2. Se gestiono contrato a estadistica y esta en ejecución Contrato No. 11 de 2019 va desde 14 febrero hasta 13 de octubre de 2019  y se adiciono y prorrogó por  4 meses.                                                                                                             3. Se efectúan reuniones semanales entre la estadistica y el grupo directivo (Soporte correo enviado semanalmente por parte de la estadistica a la Gerencia , Subgerencia y Unidad de Loterías) - Soportes virtuales equipo Jefatura Unidad de Loterias</t>
  </si>
  <si>
    <t>N/A</t>
  </si>
  <si>
    <t>Se registra nota y se actualizo  formato para garantizar su completo diligenciamiento.                                                                      La Secretaria General dejará evidencia de la validación correspondiente al formato N. 410-59-  ,  ello en la versión vigente  ( actlividad que se verá reflejada a partir del mes de octubre de 2019). Se anexa muestra</t>
  </si>
  <si>
    <t xml:space="preserve">Se adjuntan  soportes de dos distribuidores como muestra referente a las evaluaciones, (Comercializadora de servicios de Sucre S.A.S y Variedades Liliana Ustariz S.A.S.a en cuatro folios )  corresponden a los años 2016 y 2019 respectivamente, a fin de que sean evaluados por la Oficina de Control Interno. </t>
  </si>
  <si>
    <t xml:space="preserve">Se adelantó reunión el día 2 de diciembre de 2019 en la Oficina de la Subgerencia General con la participación de : la Subgerente General Doctora María Alejandra Ariza Cuello, Jefe de la Unidad Financiera Doctora Gloria Esperanza Acosta Sánchez y Jefe encargado de la Unidad de Loterías Maruricio Pinzón Rojas donde se concretó que  para determinar aumento de cupo se procede solicitando una ampliación de garantía ( ya que ello es lo que respalda el pago del cupo), no es necesario efectuar revisión a indicadores. </t>
  </si>
  <si>
    <t>El documento ya se elaboro, (Este documento se incluye dentro del procedimiento de  ASIGNACION DE BILLETERIA)</t>
  </si>
  <si>
    <t>Durante el presente año se ha venido dando cumplimiento al reglamento de distribuidores en lo pertinente a las garantías  y no se tiene proyectado generar modificaciones</t>
  </si>
  <si>
    <t xml:space="preserve">Hacer solicitud de  saldos  y pedir conciliación a Cartera y Sistemas (Comunicación remitida el 30 de septiembre de 2019).                                                                                  Nota:                                                                                           La Unidad Financiera indica que continúan trabajando en este tema y se espera quede la revisión de saldos al cierre de la vigencia  (Diciembre 9 de 2019)                                                                      </t>
  </si>
  <si>
    <t>Cupos virtuales  se pueden suspender mediante comunicado escrito y correo electrónico cuando no cumpla con las obligaciones del contrato, este tema fue tratado en reunión (Subgerencia General, Unidad de loterías y Jurídica)                                                                                   Se incluyo en los contratos renovados (virtuales)                                                      ej.  Caso práctico Bogotá - SPAGA                                Nota: Este tema se esta  trabajando  en forma paulatina, cada vez que se vence y se renueva un contrato.                                                                                                                                                                           FECHAS DE VIGENCIA POLIZAS DISTRIBUIDORES VIRTUALES                                                            GELSA Seguros del Estado vence el 26 de febrero de 2020.                                                                                                                      GTECH - (IGT) la Póliza esta con Confianza  vence el l 10 de febrero 2020                                                                                         LOTIC Seguros del Estado inició el 4 de junio de 2019 (con vigencia de un año),   esta pendiente de una modificación puesto que el contrato se firmo el 15 de julio de 2019.                                                                         CODES Seguros del Estado vence el 18 de marzo de 2020</t>
  </si>
  <si>
    <t>La Secretaria General  viene desarrollando los contratos teniendo en cuenta la identificación completa de los intervinientes para la legalización de los contratos (autoridad administrtiva de la entidad y persona natural o jurídica contratista). (anexo dos (2) contratos de muestra, ellos son Servicios Unired S.A.S. y Distribuidora de Loterías el castillo Ltda en seis (6) folios.                                                                           En relación con la documentación referente a la prorroga  se esta notificando a los distribuidores en la medida en que se efectún las renovaciones y/o constituciones de garantía (anexo:dos (2) muestras de ello así:  Distribuidora de Lotería el Zipa Ltda, Francisco Gamba de Zipaquira y Cali respectivamente), en tres folios</t>
  </si>
  <si>
    <t>AUDITORIA JUEGOS DE SUERTE Y AZAR - LOTERÍAS 2018      EXPLOTACIÓN DE JUEGOS DE SUERTE Y AZAR - LOTERÍAS</t>
  </si>
  <si>
    <t xml:space="preserve">Deficiencias en la gestión de riesgos y controles: No se encuentran identificados los riesgos ni definidos los controles correspondientes, para mitigar las consecuencias de eventos que pongan en riesgo la operación de la entidad y el cumplimiento de sus objetivos, relacionados con: 
• Deficiencias en el proceso de mezcla
</t>
  </si>
  <si>
    <t xml:space="preserve">Actividades relacionadas con la Mezcla no documentadas dentro del SIG de la entidad: Revisada la documentación del proceso de Explotación de Juegos de Suerte y Azar - Lotería 2019, no se encuentra ningún procedimiento que establezca, defina, u organice las actividades relacionas con lo que en el contexto del proceso se denomina "la mezcla". </t>
  </si>
  <si>
    <t>Actividades relacionadas con la Mezcla no documentadas dentro del SIG de la entidad: No se encuentra evidencia documentada, respecto de los criterios técnicos u operativos   para la elaboración de la mezcla por parte del contratista, ni para la validación y trámite de las solicitudes presentadas por los distribuidores.</t>
  </si>
  <si>
    <t>Deficiencias en las condiciones mínimas para la realización del sorteo previstas en el Decreto 3034 de 2013 - Contenido del acta del sorteo y sellos de seguridad Se revisaron las actas de los sorteos, encontrando que, en la actualidad, por cada sorteo se diligencian tres actas así: 1) Acta de pruebas previas al sorteo. 2) Acta de Resultados sorteo, denominada acta oficial del sorteo y 3) Acta de Pesaje de Balotas.
En relación con las actas de los sorteos, el artículo 29 del Decreto 3034 de 2013 establece: 
	“Artículo 29. Acta del sorteo. Por cada sorteo de la lotería tradicional se deberá 	elaborar un 	acta que debe ser suscrita por las autoridades del sorteo...</t>
  </si>
  <si>
    <t>Deficiencias en la definición de las obligaciones previstas en el Contrato de Prestación de Servicios suscrito entre la Lotería de Bogotá y N T C Nacional de Televisión y Comunicaciones S. A. No. 26 de 2018: Revisados los estudios de conveniencia, pliego de condiciones y el contrato, se verificó que en el texto de los mismos no se establece el alcance de dichas actividades, ni se indica de manera precisa que actividades dentro del protocolo deben ser objeto de filmación.</t>
  </si>
  <si>
    <r>
      <rPr>
        <sz val="9"/>
        <color indexed="8"/>
        <rFont val="Arial"/>
        <family val="2"/>
      </rPr>
      <t>Deficiencias estructurales en la gestión de distribuidores:
Se advierte la ausencia de una Política Comercial de la Lotería de Bogotá, adecuadamente documentada, que sirva de referente para la toma de decisiones en esta materia, de manera particular, respecto de la gestión de distribuidores</t>
    </r>
  </si>
  <si>
    <r>
      <rPr>
        <sz val="9"/>
        <color indexed="8"/>
        <rFont val="Arial"/>
        <family val="2"/>
      </rPr>
      <t>Deficiencias estructurales en la gestión de distribuidores:
La Lotería de Bogotá, no cuenta con instrumentos básicos para la gestión de sus distribuidores; no se encuentra evidencia documentada sobre los informes de disponibilidad de billetería, ni sobre las necesidades y  condiciones de mercado por departamentos o  zonas de Distribución, ni sobre el plan de mercadeo; que sirvan de base para la toma de decisiones de asignación de cupos.</t>
    </r>
  </si>
  <si>
    <r>
      <rPr>
        <sz val="9"/>
        <color indexed="8"/>
        <rFont val="Arial"/>
        <family val="2"/>
      </rPr>
      <t xml:space="preserve">Deficiencias estructurales en la gestión de distribuidores:
La Lotería de Bogotá no ha definido la caracterización y tipologías de distribuidores según su tamaño, capacidad operativa, cobertura, etc., de acuerdo con los niveles de distribución requeridos.
No existe información de referencia debidamente sistematizada, consolidada y actualizada, que permita establecer, si la red de distribuidores atiende adecuadamente las necesidades de la entidad, y se ajusta a una eficaz y eficiente planificación de la distribución de nuestro producto en todo el país.
</t>
    </r>
  </si>
  <si>
    <r>
      <rPr>
        <sz val="9"/>
        <color indexed="8"/>
        <rFont val="Arial"/>
        <family val="2"/>
      </rPr>
      <t xml:space="preserve">Deficiencias estructurales en la gestión de distribuidores:
La entidad no cuenta con un documento oficial que consagre las condiciones  básicas para el desarrollo u operación de la actividad como distribuidor de  la Lotería de Bogotá, a saber:
• Aspectos logísticos (condiciones de los locales -ubicación, tamaño, conectividad, accesibilidad, etc.)
• Capacidad operativa (conocimiento del negocio, personal administrativo, fuerza de venta)
• Aspectos tecnológicos (Conectividad, software, hardware requerido)
• Capacidad financiera (indicadores financieros)
</t>
    </r>
  </si>
  <si>
    <r>
      <rPr>
        <sz val="9"/>
        <color indexed="8"/>
        <rFont val="Arial"/>
        <family val="2"/>
      </rPr>
      <t xml:space="preserve">Deficiencias estructurales en la gestión de distribuidores:
La asignación de los códigos a los distribuidores, no obedece a un criterio técnico de referenciación, relacionado con su tipología (virtual, físico), ubicación geográfica, tipo de persona (natural o jurídica), etc.; en tal sentido, el código de identificación no dice nada sobre su titular. De otra parte, se presentan situaciones en las que bajo un código, se manejan cupos para otros códigos, sin que haya claridad, para cualquier observador externo, sobre dicha situación. </t>
    </r>
  </si>
  <si>
    <r>
      <rPr>
        <sz val="9"/>
        <color indexed="8"/>
        <rFont val="Arial"/>
        <family val="2"/>
      </rPr>
      <t>Deficiencias registro de información de distribuidores:
 En lo que respecta al estudio financiero, se evidenció que, salvo en las carpetas de GELBO y LIUCH, éste documento reposa todas las hojas de vida revisadas; no obstante, no se encontró evidencia  respecto de los criterios, y  formulas definidos por la entidad para la validación de los requisitos financieros, con lo cual no es posible verificar la consistencia de las decisiones respecto de las solicitudes de  asignación o aumento de cupo.</t>
    </r>
  </si>
  <si>
    <r>
      <rPr>
        <sz val="9"/>
        <color indexed="8"/>
        <rFont val="Arial"/>
        <family val="2"/>
      </rPr>
      <t xml:space="preserve">Deficiencias registro de información de distribuidores:
Al revisar el distribuidor SERVICIOS TRANSACCIONALES DE COLOMBIA S. A., con código JORGE, se estableció que inicialmente a éste distribuidor, se le asignó un cupo de 300 billetes;  posteriormente, este distribuidor recogió los cupos asignados a 13 distribuidores diferentes, con presencia en 12 departamentos del país, quedando, con un cupo total de 5050 billetes
No se encuentra evidencia de la evaluación técnica, jurídica y financiera del distribuidor; ni respecto del cumplimiento de lo previsto en el artículo 4° de la resolución 069 de 2013, en relación con el aumento de cupo; tampoco se evidencia el análisis realizado, frente a las implicaciones de que, un solo distribuidor tenga asignados cupos  para 12 departamentos diferentes, distribuidos en toda la geografía nacional. </t>
    </r>
  </si>
  <si>
    <r>
      <t xml:space="preserve">Deficiencias en el manejo de la información sobre los cupos como distribuidor,  asignados a la Lotería de Bogotá:
Ausencia de evidencia documentada sobre la asignación y manejo de los cupos asignados a la Lotería de Bogotá.
</t>
    </r>
    <r>
      <rPr>
        <sz val="9"/>
        <color indexed="8"/>
        <rFont val="Arial"/>
        <family val="2"/>
      </rPr>
      <t xml:space="preserve">No se encuentra información documentada y consolidada frente a los requisitos previstos en el procedimiento de asignación y distribución de billetería, y en el Manual de Distribuidores (hoja de vida, contrato), ni ningún otro registro que permita contar con información sobre su manejo.
</t>
    </r>
  </si>
  <si>
    <r>
      <t xml:space="preserve">Deficiencias en el manejo de la información sobre los cupos como distribuidor,  asignados a la Lotería de Bogotá:
</t>
    </r>
    <r>
      <rPr>
        <sz val="9"/>
        <color indexed="8"/>
        <rFont val="Arial"/>
        <family val="2"/>
      </rPr>
      <t xml:space="preserve">Deficiencias en el manejo del código DISTR
En relación con el código DISTR; se indica por parte de la Unidad de Loterías, que el cupo asignado es variable, la asignación la determina la Subgerencia General, para el mes de Octubre de 2018 se tenía un cupo de 100 billetes; no se encuentra evidencia documentada sobre ésta asignación. En lo que tiene que ver con la destinación de dicha billetería, de acuerdo con lo informado por la Unidad de Loterías, ésta se  comercializa en las diferentes actividades promocionales que realiza la entidad.
</t>
    </r>
  </si>
  <si>
    <r>
      <rPr>
        <sz val="9"/>
        <color indexed="8"/>
        <rFont val="Arial"/>
        <family val="2"/>
      </rPr>
      <t>Deficiencias en el manejo de la información sobre los cupos como distribuidor,  asignados a la Lotería de Bogotá: 
Falta de claridad sobre el propósito y alcance del código 99999. 
Si el despacho de billetería adicional está supeditado al trámite previo del procedimiento de autorización de aumento de cupo, el cual, al estar cubierto por una ampliación de la garantía, tendría carácter permanente; es con cargo a dicho cupo, que se debe despachar la billetería adicional; en tal sentido, no se cumple el propósito y alcance del código 99999, que según la indicado por la Unidad de Lotería, se utiliza "en caso de que para algún sorteo algún distribuidor solicite billetería adicional."</t>
    </r>
  </si>
  <si>
    <t>Se generó documento preliminar fue revisado el 22 de julio de 2019,  26 de agosto de 2019, el 11 de septiembre de 2019 y finalmente se firmó y aprobo el 30 de septiembre de 2019. (Documento anexo).Se remitió por correo electrónico a los funcionarios que participan en dicho procedimiento(octubre 10 de 2019).                                                                                             El Plan de contingencia se  remite a todos los funcionarios para su conocimiento Noviembre 15 de 2019</t>
  </si>
  <si>
    <t>Estudio presentado en agosto 2019 x la estadista Sandra Milena Buitrago (Documento anexo)</t>
  </si>
  <si>
    <t>Ver en la siguiente ruta: Planeación estratégica/PROCEDIMIENTOS ACTUALIZADOS SEPTIEMBRE 13 DE 2019/ 3. Explotación de juegos de suerte y azar.                                                                                                                      Nota: Ajuste procedimiento PRO 410-199 - Numeral 2 (incluido).Agosto 20 de 2019</t>
  </si>
  <si>
    <t xml:space="preserve">Se adelantó reunión el  30 de julio de 2019 con la participación de Juan Gabriel Lozano Mauricio Pinzón y Rocio Jiménez Fonseca para verificar los términos del funcionamiento del sofwart de lanzamientos aleatorios.           Entro en funcionamiento a partir del 1 de agosto de 2019 - sorteo 2502 , se encuentra ubicado en  el tablero del computador en los estudios de NTC (en  la bóveda donde se custodían los equipos de la Lotería de Bogotá).         </t>
  </si>
  <si>
    <t xml:space="preserve">                                                                                                                                             El CNJSA ha sido claro en el tema de la certificación de balotas y grameras,  sin embargo sobre el particular de los equipos no se tiene un pronuciamiento oficial.                                                     Sin embargo se consulto con ICONTEC y  con   la  firma  GAMING LABORATORIES INTERNATIONAL quien tiene su sede en E.E.U.U.  ellos  gestionaron la certificación de los equipos de la Lotería de Boyocá y cuyo trabajo consistió en efectuar lanzamientos  de pruebas y registrar datos estadísticos con un valor aproximado de $70.000.000. (octubre 4 de 2019)                                                                              Soportes (correos y comunicaciones con la firma anunciada). </t>
  </si>
  <si>
    <t>Soporte anexo (dos folios)</t>
  </si>
  <si>
    <t>Se establecen dos actas una externa ((Acta de resultados sorteo y Acta de desarrollo del sorteo con el registro de dos actividades No.1 Pesaje de balotas de la Lotería de Bogotá y Actividad No.2  Pruebas previas al sorteo (donde quedarán registros de caracter interno) , empezo a funcionar a partir del sorteo 2505 agosto 22 de 2019.                                                                     Nota: Las modificaciones a las actas fueron aprobadas en Comité Institucional de Gestión y desempeño del 15 de agosto de 2019.</t>
  </si>
  <si>
    <t>La información sugerida y analizada quedó incluida en los ajustes de las actas, empezo a funcionar a partir del 22 de agosto de 2019 con el sorteo 2505                                                                        Nota: Las modificaciones a las actas fueron aprobadas en Comité Institucional de Gestión y desempeño del 15 de agosto de 2019.</t>
  </si>
  <si>
    <t>Documento elaborado y entregado el 26 de agosto de 2019 (anexo)</t>
  </si>
  <si>
    <t>El día 4 de julio de 2019 se remitio solicitud de certificación a la firma  de Automatización para que en los futuros informes la expidan, ello quedará reflejado en las cuentas                                                                                                                              Seguimiento:                                                                                                             1.Cuenta de julio presentada en agosto (cumple la certificación).físico                                                                                                                                             2. Cuenta de septiembre (cumple la certificación) carpeta virtual                                                                                                                             3. Cuenta de octubre (cumple la certificación) soportes anexos</t>
  </si>
  <si>
    <t>AUDITORIA JUEGOS DE SUERTE Y AZAR - LOTERÍAS 2019      EXPLOTACIÓN DE JUEGOS DE SUERTE Y AZAR - LOTERÍAS</t>
  </si>
  <si>
    <t>3.1</t>
  </si>
  <si>
    <t>3.2</t>
  </si>
  <si>
    <t>3.3</t>
  </si>
  <si>
    <r>
      <t>Deficiencias en la gestión de riesgos y controles:</t>
    </r>
    <r>
      <rPr>
        <sz val="9"/>
        <color indexed="8"/>
        <rFont val="Arial"/>
        <family val="2"/>
      </rPr>
      <t xml:space="preserve"> No se encuentra evidencia documentada sobre el seguimiento y la verificación de los controles sobre el riesgo "Fallas en la realización del sorteo", definido en la matriz de Riesgos del Proceso de Explotación de Juegos de Suerte y Azar - Loterías, a título de ejemplo, el Plan de Contingencia vigente (publicado en la página web) se estableció en el año 2015, sin que se encuentren documentadas revisiones o ajustes.</t>
    </r>
  </si>
  <si>
    <r>
      <t>Deficiencias en las condiciones mínimas para la realización del sorteo previstas en el Decreto 3034 de 2013 - Cálculo del número aleatorio de pruebas previas :</t>
    </r>
    <r>
      <rPr>
        <sz val="9"/>
        <color indexed="8"/>
        <rFont val="Arial"/>
        <family val="2"/>
      </rPr>
      <t xml:space="preserve"> No se ha implementado el software para el cálculo del número de  pruebas previas que se deben realizar en cada sorteo.</t>
    </r>
  </si>
  <si>
    <r>
      <t xml:space="preserve">Deficiencias en las condiciones mínimas para la realización del sorteo previstas en el Decreto 3034 de 2013 - Certificación de baloteras: </t>
    </r>
    <r>
      <rPr>
        <sz val="9"/>
        <color indexed="8"/>
        <rFont val="Arial"/>
        <family val="2"/>
      </rPr>
      <t xml:space="preserve">Se requirió a la Unidad de Loterías, informar sobre la certificación  de las baloteras utilizadas para el desarrollo de los sorteos de la Lotería de Bogotá; al respecto la dependencia indicó que las baloteras no se encuentran certificadas por laboratorio  técnico. </t>
    </r>
  </si>
  <si>
    <r>
      <t xml:space="preserve">Deficiencias en las condiciones mínimas para la realización del sorteo previstas en el Decreto 3034 de 2013 - Vida util de las balotas: </t>
    </r>
    <r>
      <rPr>
        <sz val="9"/>
        <color indexed="8"/>
        <rFont val="Arial"/>
        <family val="2"/>
      </rPr>
      <t>En relación con la especificación técnica de duración de las balotas o vital útil, se encontró que la cotización del contratista se refiere a una duración de las balotas en 8.000 sorteos, al igual que en la ficha técnica; no obstante, en las consideraciones del contrato se mencionan 8.000 lanzamientos de duración, esta especificación técnica debe aclararse ya que los términos "sorteos" y "lanzamientos" no son sinonimos y la disposición legal se refiere a "número de partidas de vida útil".</t>
    </r>
  </si>
  <si>
    <r>
      <t xml:space="preserve">Deficiencias en las condiciones mínimas para la realización del sorteo previstas en el Decreto 3034 de 2013 - Contenido del acta del sorteo y sellos de seguridad: </t>
    </r>
    <r>
      <rPr>
        <sz val="9"/>
        <color indexed="8"/>
        <rFont val="Arial"/>
        <family val="2"/>
      </rPr>
      <t xml:space="preserve">Ninguna de las actas que en la actualidad se diligencian, contienen la descripción de:
* Las circunstancias en que fueron verificados previamente los sellos de seguridad, para determinar que estos correspondan con los colocados al finalizar el sorteo anterior.
* Método por el cual fueron sorteadas las balotas que entran en juego y las que se excluyen
* El número de fracciones que participan en el sorteo. 
</t>
    </r>
  </si>
  <si>
    <r>
      <t xml:space="preserve">Deficiencias en la definición de las obligaciones previstas en el Contrato de Prestación de Servicios suscrito entre la Lotería de Bogotá y N T C Nacional de Televisión y Comunicaciones S. A. No. 26 de 2018 - Seguridades de la bóveda: </t>
    </r>
    <r>
      <rPr>
        <sz val="9"/>
        <color indexed="8"/>
        <rFont val="Arial"/>
        <family val="2"/>
      </rPr>
      <t xml:space="preserve">La cláusula transcrita, hace alusión a los “requisitos del protocolo de seguridad de la empresa”, sin que se encuentre, ni en los términos referencia, ni en ningún otro documento del contrato, la definición de dicho “protocolo”. Revisados los documentos del proceso de Explotación de Juegos de Suerte y Azar – Lotería, tampoco se encuentra dicho documento.
</t>
    </r>
  </si>
  <si>
    <r>
      <t xml:space="preserve">Deficiencias en la definición de las obligaciones previstas en el Contrato de Prestación de Servicios suscrito entre la Lotería de Bogotá y N T C Nacional de Televisión y Comunicaciones S. A. No. 26 de 2018 - Cámaras de seguridad: </t>
    </r>
    <r>
      <rPr>
        <sz val="9"/>
        <color indexed="8"/>
        <rFont val="Arial"/>
        <family val="2"/>
      </rPr>
      <t>Al revisar el estudio de conveniencia, pliego de condiciones y el contrato suscrito con la firma que proporciona el área (En la actualidad NTC), en tales documentos no se mencionan la cámara interna y externa de monitoreo permanente en la bóveda donde se guardan los elementos del sorteo.</t>
    </r>
  </si>
  <si>
    <r>
      <t xml:space="preserve">Deficiencias en el cumplimiento de obligaciones previstas en el Contrato de Prestación de Servicios suscrito entre la Lotería de Bogotá y N T C Nacional de Televisión y Comunicaciones S. A. No. 26 de 2018 - Registro de grabación del sorteo: </t>
    </r>
    <r>
      <rPr>
        <sz val="9"/>
        <color indexed="8"/>
        <rFont val="Arial"/>
        <family val="2"/>
      </rPr>
      <t>Los DVD que contienen la información sobre la grabación de cada sorteo, son enviados a la entidad con posterioridad a su realización, y generalmente, son entregados a los funcionarios que asisten al sorteo el Dorado y dichas grabaciones, no son objeto de verificación por parte de la Unidad de Loterías ni por ninguna otra instancia al interior de la entidad.</t>
    </r>
  </si>
  <si>
    <r>
      <t xml:space="preserve">Deficiencias en el cumplimiento de las obligaciones previstas en el Contrato de Prestación de Servicios de mantenimiento N° 28, suscrito entre la Lotería de Bogotá y Automatización. Ingeniería &amp; Control S. A. - Mantenimiento de equipos: </t>
    </r>
    <r>
      <rPr>
        <sz val="9"/>
        <color indexed="8"/>
        <rFont val="Arial"/>
        <family val="2"/>
      </rPr>
      <t>No existe evidencia documentada sobre el cumplimiento de los mantenimientos correctivos por parte del contratista, ya que según el contrato estos deben realizarse cada semestre . En lo relacionado con los mantenimientos preventivos se determinó que según lo estipulado en el contrato cada semana sebe realizar el mantenimiento para los dos equipos.</t>
    </r>
  </si>
  <si>
    <r>
      <t xml:space="preserve">Deficiencias en el cumplimiento de las obligaciones previstas en el Contrato de Prestación de Servicios de mantenimiento N° 28, suscrito entre la Lotería de Bogotá y Automatización. Ingeniería &amp; Control S. A. - Certificados de mantenimiento: </t>
    </r>
    <r>
      <rPr>
        <sz val="9"/>
        <color indexed="8"/>
        <rFont val="Arial"/>
        <family val="2"/>
      </rPr>
      <t xml:space="preserve">Se estableció que los informes son entregados por el proveedor oportunamente, sin embargo, respecto de los certificados, si bien en los informes de supervisión se da por cumplida la obligación, los mismos no se encuentran debidamente documentados dentro del expediente contractual; además, no existe claridad, dentro del contrato, cuál es el alcance y contenido de dicho documento.   </t>
    </r>
  </si>
  <si>
    <r>
      <t>Deficiencias en la definición de las obligaciones previstas en el Contrato de Prestación de Servicios de mantenimiento N° 28, suscrito entre la Lotería de Bogotá y Automatización, Ingeniería &amp; Control S. A. - Registro filmico del mantenimiento:</t>
    </r>
    <r>
      <rPr>
        <sz val="9"/>
        <color indexed="8"/>
        <rFont val="Arial"/>
        <family val="2"/>
      </rPr>
      <t xml:space="preserve"> Al revisar el contrato, el pliego de condiciones y los estudios de conveniencia, no se hace referencia a esta actividad como obligación del contratista; no obstante, esta situación no ha dado lugar al ajuste del procedimiento.   
</t>
    </r>
  </si>
  <si>
    <r>
      <t xml:space="preserve">Deficiencias en la designación de delegados internos: </t>
    </r>
    <r>
      <rPr>
        <sz val="9"/>
        <color indexed="8"/>
        <rFont val="Arial"/>
        <family val="2"/>
      </rPr>
      <t>Se observó que en algunas planillas no se registran firmas de los responsables asignados a los sorteos. Se observó igualmente, que hay fechas en que se delega en otros funcionarios dicha representación, sin que medie evidencia documentada de dicha designación. No existe un procedimiento documentado que establezca los criterios para la designación y periodicidad de los delegados internos que garantizan la debida operación del sorteo; ni respecto de la notificación de dicha designación, ni el trámite de un eventual rechazo de la misma, etc.</t>
    </r>
  </si>
  <si>
    <r>
      <t xml:space="preserve">Se elaboró documento denominado caracterización de distribuidores donde se tiene en cuenta el tamaño, y nivel de venta a corte de junio 2019,  y septiembre de 2019   (Este informe no contempla la CAPACIDAD OPERATIVA).                                                                                                                                                                                               </t>
    </r>
    <r>
      <rPr>
        <b/>
        <sz val="9"/>
        <color indexed="60"/>
        <rFont val="Arial"/>
        <family val="2"/>
      </rPr>
      <t xml:space="preserve">Nota: Se propone revaluar el tema de la capacidad operativa puesto que es un tema que corresponde netamente al distribuidor, Adicionalmente teniendo en cuenta las características de la red de distribución no es posible  generar parámetros para determinar la capacidad operativa.  </t>
    </r>
  </si>
  <si>
    <r>
      <t xml:space="preserve">Este procedimiento ya se ajusto "Inscripción y registro de distribuidores" .                                                                   </t>
    </r>
    <r>
      <rPr>
        <b/>
        <sz val="9"/>
        <color indexed="8"/>
        <rFont val="Arial"/>
        <family val="2"/>
      </rPr>
      <t>Nota: ver en carpeta: Planeación estratégica/PROCEDIMIENTOS ACTUALIZADOS A SEPTIEMBRE 13 DE 2019/ 3.Explotación de juegos de suerte y azar.</t>
    </r>
  </si>
  <si>
    <r>
      <rPr>
        <b/>
        <sz val="9"/>
        <color indexed="8"/>
        <rFont val="Arial"/>
        <family val="2"/>
      </rPr>
      <t xml:space="preserve">REVISIÓN DE PLIEGOS </t>
    </r>
    <r>
      <rPr>
        <sz val="9"/>
        <color indexed="8"/>
        <rFont val="Arial"/>
        <family val="2"/>
      </rPr>
      <t xml:space="preserve">                                                                                        Nota:Se tomará como referencia el documento protocolo de seguridad para verificar si se requiere ajustar el contrato del canal con que se tenga contratada la etapa previa, de realización y de posproducción del sorteo de la Lotería de Bogotá, esta actividad se adelantará en el mes de noviembre de 2019, periódo de tiempo en el cual se generarán los pliegos para el próximo contrato.                                          Los pliegos se encuentran en elaboración de proyecto)</t>
    </r>
  </si>
  <si>
    <r>
      <t xml:space="preserve">Se reitero solicitud de requerimiento del video de la Lotería de Bogotá (sorteo) y mantenimiento.                                                                                                                    </t>
    </r>
    <r>
      <rPr>
        <b/>
        <sz val="9"/>
        <rFont val="Arial"/>
        <family val="2"/>
      </rPr>
      <t>Nota</t>
    </r>
    <r>
      <rPr>
        <sz val="9"/>
        <rFont val="Arial"/>
        <family val="2"/>
      </rPr>
      <t xml:space="preserve">: Este punto quedará registrado en los próximos pliegos.                         (anexo dos folios como soportes)      Los pliegos se encuentran en revisión.                                                                           </t>
    </r>
  </si>
  <si>
    <r>
      <rPr>
        <b/>
        <sz val="9"/>
        <color indexed="8"/>
        <rFont val="Arial"/>
        <family val="2"/>
      </rPr>
      <t xml:space="preserve">NOTA ACLARATORIA:     </t>
    </r>
    <r>
      <rPr>
        <sz val="9"/>
        <color indexed="8"/>
        <rFont val="Arial"/>
        <family val="2"/>
      </rPr>
      <t xml:space="preserve">                                                                        Es importante precisar que si se adelanta un  mantenimiento CORRECTIVO es porque el  equipo NO OPERA y requiere por ende una intervención extraordinaria, situación que no se ha presentado.       Actualmente no se ha requerido puesto que en cada semana se viene revisando en los mantenimientos preventivos y allí se vienen ajustando las fallas que se han detectado,  es decir se han mitigado y solucionado dentro del preventivo.                                                                                                   El tener contemplado dos mantenimientos correctivos dentro del contrato no obliga a que se llegue a realizar,  es más una medida de precaución ,  sin embargo, si se presentara una situación extrema  esta contemplado plenamente como atender esta contingencia.                                              </t>
    </r>
    <r>
      <rPr>
        <b/>
        <sz val="9"/>
        <color indexed="8"/>
        <rFont val="Arial"/>
        <family val="2"/>
      </rPr>
      <t>NOTA</t>
    </r>
    <r>
      <rPr>
        <sz val="9"/>
        <color indexed="8"/>
        <rFont val="Arial"/>
        <family val="2"/>
      </rPr>
      <t>: este tema se retomará en los pliegos  para el próximo contrato.                                                                                                     Los plieogs se encuentran en revisión.</t>
    </r>
  </si>
  <si>
    <r>
      <t xml:space="preserve">La Lotería de Bogotá solicitó al Canal actual NTC adelantar la grabación del mantenimineto de los equipos de la Lotería de Bogotá, en respuesta a esta solicitud en comunicación fechada del 26 de febrero de 2019  registro 1-2019-319,  el canal NTC  informa que si se efectuará dichas grabaciones y se vienen adelantando desde  el  21 de marzo de 2019 por intermedio de ellos.                                                                                               </t>
    </r>
    <r>
      <rPr>
        <b/>
        <sz val="9"/>
        <color indexed="8"/>
        <rFont val="Arial"/>
        <family val="2"/>
      </rPr>
      <t>Nota:</t>
    </r>
    <r>
      <rPr>
        <sz val="9"/>
        <color indexed="8"/>
        <rFont val="Arial"/>
        <family val="2"/>
      </rPr>
      <t xml:space="preserve"> Este punto se tiene contemplado para incluirlo en los pliegos del contrato con el Canal que gestione la entidad a futuro.                                                                                                                   Los pliegos se encuentran en revisión</t>
    </r>
  </si>
  <si>
    <r>
      <t xml:space="preserve">Se elaborará la planilla mensual de turnos para efectos de que todo el personal que participa en la realización de los sorteos quede notificado con suficiente tiempo y contará con dos días de antelación a la realización del sorteo para informar si por alguna razón particular no puede participar en el proceso.                   De igual forma se verificará el procedimiento "Planificación sorteo PRO 410-203-  para efectos de ajustar las variaciones en las designaciones del personal.                                                                                                 </t>
    </r>
    <r>
      <rPr>
        <b/>
        <sz val="9"/>
        <color indexed="8"/>
        <rFont val="Arial"/>
        <family val="2"/>
      </rPr>
      <t>NOTA:</t>
    </r>
    <r>
      <rPr>
        <sz val="9"/>
        <color indexed="8"/>
        <rFont val="Arial"/>
        <family val="2"/>
      </rPr>
      <t xml:space="preserve">                                                                                                              Seguimientos agosto,  septiembre, octubre, noviembre y diciembre  de 2019 (anexos)                                                                                        </t>
    </r>
  </si>
  <si>
    <r>
      <t xml:space="preserve">Los procedimientos fueron aprobados en </t>
    </r>
    <r>
      <rPr>
        <sz val="9"/>
        <color indexed="8"/>
        <rFont val="Arial"/>
        <family val="2"/>
      </rPr>
      <t>Comité</t>
    </r>
  </si>
  <si>
    <t xml:space="preserve"> Se elimina, reitera parcialmente  lo señalado en la Observación 4 del informe de Gestión Financiera y Contable 2018 </t>
  </si>
  <si>
    <r>
      <rPr>
        <sz val="9"/>
        <color indexed="8"/>
        <rFont val="Arial"/>
        <family val="2"/>
      </rPr>
      <t xml:space="preserve"> La información correspondiente al contingente judicial no se encuentra debidamente conciliada con la reportada en el SIPROJWEB. </t>
    </r>
  </si>
  <si>
    <t>Se efectuo el requerimiento y ya no se presenta inconsistencias sobre ejecución.</t>
  </si>
  <si>
    <t xml:space="preserve"> SEGUNDO SEGUIMIENTO DE 2019</t>
  </si>
  <si>
    <t xml:space="preserve"> TERCER SEGUIMIENTO DE 2019</t>
  </si>
  <si>
    <t xml:space="preserve"> CUARTO SEGUIMIENTO DE 2019</t>
  </si>
  <si>
    <t>Mantener la licencia del Firewall actualizada.
Mantener el certificado SSL de la página</t>
  </si>
  <si>
    <t>La actualización del valor de las acciones se realiza con base en la información del Banco Popular y la ETB; dado que su valor intrinseco no es representativo ($11.000.000); no se considera necesario la contratación de una asesoría externa. En cuanto a los bienes inmuebles, se contrata cada tres años un avalúo especializado con una firma de la Lonja</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</si>
  <si>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</si>
  <si>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Elaborar la tabla de Control de Acceso  para aprobacion por el comité institucional de  Gestion y Desempeño de la Loteria de Bogota. Elaborar la tabla de control de acceso</t>
  </si>
  <si>
    <t>Con el apoyo del aprendiz SENA, se realizará el diligenciamiento de los FUID en cada una de las áreas de la entidad.   Elaborar los FUID en todas las fases del archivo</t>
  </si>
  <si>
    <t>Se han revisado los recibos debidamente diligenciados. Se cuenta con los correos electronicos con  las modificaciones para pago de transporte por los sorteos el Dorado.</t>
  </si>
  <si>
    <t>Enviar dentro del término establecidolos informes</t>
  </si>
  <si>
    <t>El área reporta el cumplimiento de las actividades propuestas, pero informa que aún no se ha logrado el  100% de cumplimiento de los requisitos del SGSST.
Se mantien abierto, hasta tanto no se cumpla con el 100% de los requsitos.</t>
  </si>
  <si>
    <t xml:space="preserve"> Consulta o asesoria especializada</t>
  </si>
  <si>
    <t>GESTIÓN DE BIENES Y SERVICIOS</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</si>
  <si>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</si>
  <si>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No se encuentran identificados los riesgos asociados al marco de referencia del proceso contable (políticas contables, políticas de operación), ni a las etapas del proceso contable, la rendición de cuentas y la gestión del riesgo de índole contable); de acuerdo con las orientaciones de la CGN.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</si>
  <si>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</si>
  <si>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La información correspondiente al contingente judicial no se encuentra debidamente conciliada con la reportada en el SIPROJWEB.</t>
  </si>
  <si>
    <t>GESTIÓN JURÍDICA</t>
  </si>
  <si>
    <t>GESTIÓN DOCUMENTAL</t>
  </si>
  <si>
    <t>GESTIÓN DE TALENTO HUMANO</t>
  </si>
  <si>
    <t>GESTIÓN DE LAS TECNOLOGÍAS Y LA INFORMACIÓN</t>
  </si>
  <si>
    <t>GESTIÓN FINANCIERA Y CONTABLE</t>
  </si>
  <si>
    <t>EXPLOTACIÓN DE JUEGOS DE SUERTE Y AZAR</t>
  </si>
  <si>
    <t>PLANEACIÓN Y DIRECCIONAMIENTO ESTRATÉGICO</t>
  </si>
  <si>
    <t>GESTIÓN DE COMUNICACIONES</t>
  </si>
  <si>
    <t>GESTIÓN DE RECAUDO</t>
  </si>
  <si>
    <t>CONTROL INSPECCIÓN Y FSICALIZACIÓN</t>
  </si>
  <si>
    <t>Se valida el avance reportado 
Ampliar plazo hasta Abril 2020</t>
  </si>
  <si>
    <t>ATENCIÓN Y SERVICIO AL CLIENTE</t>
  </si>
  <si>
    <t>ÁREA RESPONSABLE</t>
  </si>
  <si>
    <t>PROCEDIMIENTOS</t>
  </si>
  <si>
    <t>SECRETARIA GENERAL</t>
  </si>
  <si>
    <t>UNIDAD DE BIENES Y SERVICIOS</t>
  </si>
  <si>
    <t>UNIDAD DE TALENTO HUMANO</t>
  </si>
  <si>
    <t>SISTEMAS</t>
  </si>
  <si>
    <t xml:space="preserve">UNIDAD FINANCIERA Y CONTABLE </t>
  </si>
  <si>
    <t>INFORME PLAN DE COMUNICACIONES- I TRIMESTRE 2018</t>
  </si>
  <si>
    <t>INFORME PLAN DE COMUNICACIONES- II TRIMESTRE 2018</t>
  </si>
  <si>
    <t>UNIDAD DE CONTROL DE JUEGOS Y APUESTAS</t>
  </si>
  <si>
    <t>PLANEACIÓN</t>
  </si>
  <si>
    <t>ATENCIÓN AL CLIENTE Y COMUNICACIONES</t>
  </si>
  <si>
    <t xml:space="preserve">UNIDAD DE LOTERÍAS </t>
  </si>
  <si>
    <t>ESTADO ACCIÓN</t>
  </si>
  <si>
    <t>CUMPLIDAS</t>
  </si>
  <si>
    <t>INCUMPLIDAS</t>
  </si>
  <si>
    <t>TOTAL</t>
  </si>
  <si>
    <t>15 de sep</t>
  </si>
  <si>
    <t>16 de sep</t>
  </si>
  <si>
    <t>17 de sep</t>
  </si>
  <si>
    <t>18 de sep</t>
  </si>
  <si>
    <t>19 de sep</t>
  </si>
  <si>
    <t>20 de sep</t>
  </si>
  <si>
    <t>21 de sep</t>
  </si>
  <si>
    <t>22 de sep</t>
  </si>
  <si>
    <t>No se tiene identificada de manera expresa la Política Comercial dentro del documento de la Política Integral  de la Lotería de Bogotá</t>
  </si>
  <si>
    <t>1. No se comparte la información de mezcla y variaciones de cupos de los distribuidores y no se comparten los resultados de los informes elaborados por los estadístas a áreas que podria serviles como insumo</t>
  </si>
  <si>
    <t xml:space="preserve">Ausencia de estudio de mercado sobre la red de distribución. </t>
  </si>
  <si>
    <t xml:space="preserve">No son expresos  los aspectos logísticos, capacidad operativa, aspectos tencnólogicos y capacidad financiera en los formatos FRO410-46-3 "Estudio comercial solicitud cupo nuevo Lotería de Bnogota" y FRO410-59-4 "Formato solicitud de inscripción en el registro de distribuidores Lotería de Bogotá" </t>
  </si>
  <si>
    <t>La Lotería de Bogotá asigna los códigos de los distribuidores teniendo en cuenta el nombre del representante legal, la Razón Social o la ciudad de venta del distribuidor. No considera necesario ajustar los códigos existentes ya que seon de manejo interno y cada uno hace referencia un distribuidor el cual tiene registrada la información necesaria.</t>
  </si>
  <si>
    <t>En el sistema se registra la información general de cada distribuidor pero no el cupo con el que inició y las posibles modificaciones a éste.</t>
  </si>
  <si>
    <t>No se dispone de copia de la respuesta emitida por la Entidad a los estudios de solicitd en la hoja de vida de los distribuidores en todos los casos</t>
  </si>
  <si>
    <t>No se dispone de instructivo para el diigenciamiento del formato FRO410-59-4.                                                                      No se cuenta con documento expreso que avale los documentos enviados por el distribuidor</t>
  </si>
  <si>
    <t>No son expresos los críterios y formulas para la validación de los requisitos financieros en el momento de calificar los distribuidores.</t>
  </si>
  <si>
    <t>No se tiene establecido en el procedimiento de aumento de cupo que se deba efectuar un análisis distinto al nivel de venta actual del distribuidor. Debido a que el aumento de cupo se otorga unicamente con la ampliación de la garantía, la Entidad esta cubierta respecto a la billetería adicional que se entregue.</t>
  </si>
  <si>
    <t>Ausencia de instructivos y parámetros para el manejo de cupos internos al interior de la entidad.</t>
  </si>
  <si>
    <t>Como consecuencia de restricciones de las compañias de seguros en la expedición de pólizas a los distribuidores de lotería, la Gerencia General, la Subgerencia General y la Secretaría General de la Lotería optaron por aceptar depósitos de dinero en cuentas de la lotería como garantía para el despacho. Esta situación se presento desde el año 2016 y a la fecha se encuentra totalmente subsanada.</t>
  </si>
  <si>
    <t>Falta de responsables en el proceso de cargue de los premios virtuales y seguimiento oportuno de parte de la oficina de cartera.</t>
  </si>
  <si>
    <t>Ausencia de procedimiento para efectuar la retención de cupos virtuales.</t>
  </si>
  <si>
    <t>Procedimiento desactualizado</t>
  </si>
  <si>
    <t>Ausencia de registro completo  de identificación de la autoridad administrativa de la entidad que suscribe el contrato y de la persona natural o jurídica contratista y de documento escrito que evidencie la prorroga de contratos</t>
  </si>
  <si>
    <t>Ausencia de solicitud de antecedentes fiscales, disciplinarios y de policia, verificación de condición PEP yListas restrictivas</t>
  </si>
  <si>
    <t>Construir una política Comercial más precisa como complemento a la política integral actual</t>
  </si>
  <si>
    <t>Tener dispuesta la mezcla adjudicada a los distribuidores de todo el país en carpeta virtual para consultar las variaciones en los cupos a partir del año 2019.                                                                                2. Gestionar  contrato para contar con un estadísta, una vez este legalizado se contará con informes mensuales que serán insumo para tomar  decisiones comerciales a nivel nacional.                                                                        3. Remitir  copia de los informes estadísticos a la Oficina de mercadeo y comunicaciones  para que sirvan de insumo en la ejecución del Plan de mercadeo año 2019 (forma virtual).</t>
  </si>
  <si>
    <t>Continuar  con el análisis estadístico de los distribuidores donde se tendrá en cuenta su tamaño, capacidad operativa y cobertura de los distribuidores</t>
  </si>
  <si>
    <t>Revisar  los formatos : FRO410-46-3 "Estudio comercial solicitud cupo nuevo Lotería de Bogotá" y FRO410-59-4 "Formato solicitud de incripción en el registro de distribuidores lotería de Bogotá",  siempre y cuando no afecten la estructura actual e ingresos de a entidad.</t>
  </si>
  <si>
    <t>La asignación de los códigos actualmente se viene realizando acorde a la identificación del dueño y/o razón social, en algunos casos se toma como referencia su ubicación geográfica, para mayor claridad se anexa listado vigente</t>
  </si>
  <si>
    <t>Solicitar  Sistemas que incluya cupo actualizado de cada distribuidor y que dicho tablero informativo tenga opción de impresión.                                                                                                Adicionalmente,  se consultará sobre si es  posible registrar en el sistema la trazabilidad del cupo.</t>
  </si>
  <si>
    <t>Revisar  el  procedimiento "Asignación y distribución de billetería "  e incluir lista de chequeo.</t>
  </si>
  <si>
    <t>Adicionar  instructivo de diligenciamiento con el fin que toda la información sea registrada                                                                                                  En cuanto  al "Estudio jurídico" se efectuará revisión al procedimiento "Asignación y distribución de billeteria"</t>
  </si>
  <si>
    <t>Revisar el procedimiento para establecer los criterios mínimos para las evaluaciones financieras a futuro</t>
  </si>
  <si>
    <t>Actualmente el procedimiento no establece la revisión de indicadores, comerciales, jurídicos y financieros para el aumento de cupo.  Los distribuidores deben ampliar la garantía lo cual es lo que respalda el pago del cupo.  Se implementará una certificación del tema financiero y comercial donde quede expresa la recomendación de la variación del cupo.</t>
  </si>
  <si>
    <t>Implementar  reglamento documentado sobre el manejo de   los cupos internos de la entidad  (99999, DISTR Y  LOBOG)</t>
  </si>
  <si>
    <t>Implementar  documento donde se reglamenten los cupos internos de la entidad</t>
  </si>
  <si>
    <t>Adelantar  propuesta de modificación al reglamento de distribuidores solicitando se incluyan garantias nuevas a las actualmente fijadas.</t>
  </si>
  <si>
    <t xml:space="preserve">Solicitar a Cartera el estado de cuenta de los distribuidores que manejan cupos virtuales. Solicitar  a Sistemas la información de  reconocimientos de premios  de los cupos virtuales  que permitan identificar si existen saldos pendientes. Efectuar concilación de la información y definir procedimiento para efectuar el reconocimiento de los premios que se encuentren pendientes.                                                 </t>
  </si>
  <si>
    <t>1. En cuanto a la retención de distribuidores virtutales:  Definir procedimiento y modificar el reglamento para los distribuidores en lo referente con el pago y la suspensión de despacho de los cupos virtuales.                                                                                                                                                            2.  En relación con la póliza LOTIR que se encuentra vencida desde el 17 de julio de 2016:  Realizar reunión para aclarar los saldos pendientes y enviar contrato.</t>
  </si>
  <si>
    <t>Se ajustara el procedimiento</t>
  </si>
  <si>
    <t xml:space="preserve">A- IDENTIFICACIÓN DE LAS PARTES:              Se registrará plenamente la identificación de la autoridad administrativa de la entidad que suscribe el contrato y el nombre de la persona natural o jurídica contratista junto con la información de calidad en la que actúan, acta de posesión, actos de delegación que sean del caso.                                                                              B. RENOVACIÓN DEL CONTRATO:      La prorroga se está manejando en forma automática, y se les notifica a los distribuidores a partir de comunicaciones emitidas por la alta dirección  </t>
  </si>
  <si>
    <t>Ajuste a la Política Integral de la Lotería de Bogotá</t>
  </si>
  <si>
    <t>1. Registro de las mezclas desarrolladas durante el año (12)                                                                                                                                                                                           2. Contrato legalizado e informes a partir de su aprobación en forma mensual.                                                                                                                                                  3. Informes elaborados por el estadístico (previa aprobación e inicio de ejecución de contrato).</t>
  </si>
  <si>
    <t>1. Informes elaborados por el estadísitico contratado (mensuales)</t>
  </si>
  <si>
    <t>Dos formatos revisdos y ajustados</t>
  </si>
  <si>
    <t>Comunicación a sistemas y respuesta</t>
  </si>
  <si>
    <t>1. Procedimiento "Asignación y distribución de billetería"</t>
  </si>
  <si>
    <t xml:space="preserve">1. Adición de instructivo al formato FRO410-59-2.Revisión procedimiento "Asignación y distribución de billetería"                                                                                                                                                           </t>
  </si>
  <si>
    <t xml:space="preserve">1. Procedimiento "Asignación y distribución de billetería"  revisado acorde al hallazgo                                                                                                                                                       </t>
  </si>
  <si>
    <t>Certificación</t>
  </si>
  <si>
    <t>Un Instructivo reglamentario de los cupos de la Entidad</t>
  </si>
  <si>
    <t xml:space="preserve">Propuesta de modificación al reglamento de distribuidores </t>
  </si>
  <si>
    <t>Conciliación de las cuentas</t>
  </si>
  <si>
    <t>Un proyecto presentado      Un contrato enviado</t>
  </si>
  <si>
    <t>1. Procedimiento ajustado</t>
  </si>
  <si>
    <t>contratos nuevos que se generen y/o se  prorroguen en este mismo periodo de tiempo</t>
  </si>
  <si>
    <t>Efectuar la solicitud de estos documentos a partir de la fecha a nuevos distribuidores</t>
  </si>
  <si>
    <t xml:space="preserve">1.Inicia a partir de la ejecución del contrado del estadístico (1 mes después) </t>
  </si>
  <si>
    <t>A partir de la fecha</t>
  </si>
  <si>
    <t>Desactualización de los controles propuestos a la realizaciòn del sorteo</t>
  </si>
  <si>
    <t>Falta de estudio sobre el impacto estadìstico en la caida de premios mayores por la realización de la mezcla. Es una obligación del contratista que imprime los billetes la realización de la mezcla, el contratista es el responsable de este proceso el cual se realiza con un software de propiedad del impresor especializado en esta labor.</t>
  </si>
  <si>
    <t>La actividad es desarrollada por la empresa Impresora de Billetes. Es una obligación del contratista realizar la mezcla de la billetería que se imprime.</t>
  </si>
  <si>
    <t>El contratista realiza la mezcla de la billetería a imprimir tomando como base la numeración entregada por la Entidad, el contratista posee un software que se encarga del proceso y es responsabilidad de éste.  Estas condiciones y características no se encuentran detalladas en el procedimiento.</t>
  </si>
  <si>
    <t>Se realiza un sorteo aleatrorio con fichas para determinar el numero de pruebas previas</t>
  </si>
  <si>
    <t>No se cuenta con criterios técnicos o condicones específicas derterminadas por el CNJSA para la certificación de los equipos del sorteo.</t>
  </si>
  <si>
    <t>Diferencia en el término utilizado por la empresa fabricante con respecto a la vida útil de las balotas</t>
  </si>
  <si>
    <t>Por tratarse de diferentes momentos durante el proceso del sorteo y de realizarce en programas distintos, se manejan tres Actas separadas que juntas constituyen la información oficial del sorteo</t>
  </si>
  <si>
    <t>Desactualización de la información contenida en las Actas del sorteo</t>
  </si>
  <si>
    <t>Ausencia de documento denominado "Protocolo de seguridad del sorteo" ya que se tomaba como protocolo, el procedimiento de realización del sorteo.</t>
  </si>
  <si>
    <t>Ausencia de documento denominado "Protocolo de seguridad del sorteo" donde se incluyan todas las condiciones y características requeridas incluyendo lo relacionado con las camaras.</t>
  </si>
  <si>
    <t>Por motivos de tiempo, las grabaciones de los sorteos no pueden ser entregadas el mismo día, estas son enviadas el viernes siguiente a la realización del sorteo a la Entidad.</t>
  </si>
  <si>
    <t xml:space="preserve"> No hay evidencia documentada del mantenimiento correctivo porque a la fecha no se ha tenido que realizar. Los mantenimientos preventivos efectuados se encuentran detallados en cada informe mensual. En el contrato actual se incluyó que el mantenimeinto preventivo es alternado cada semana a uno de los dos equipos.</t>
  </si>
  <si>
    <t>Falta claridad en el informe de mantenimiento</t>
  </si>
  <si>
    <t>La filmaciòn del mantenimiento no es responsabilidad del contratista de mantenimiento. Es una obligación de la lotería de Bogotá</t>
  </si>
  <si>
    <t>Desactualizaciòn del procedimiento Planificación del Sorteo</t>
  </si>
  <si>
    <t>Actualizar y difundir el Plan de Contingencia</t>
  </si>
  <si>
    <t>Elaborar estudio estadìsto y probabilìstico del impacto de la mezcla en la posible caida de premios mayores.</t>
  </si>
  <si>
    <t>Revisión y ajuste del procedimiento PRO410-199</t>
  </si>
  <si>
    <t>Solicitar al área de sistemas la instalación en el equipo del sorteo, del programa de selección aleatorio de pruebas previas.</t>
  </si>
  <si>
    <t>Solicitar por escrito al CNJSA los términos y condiciones sobre los cuales se debe certificar los equipos para la realizaciòn del sorteo</t>
  </si>
  <si>
    <t>Solicitar a la empresa fabricante de las balotas, que aclare el tiempo de vida útil de las balotas por el de "lanzamientos"</t>
  </si>
  <si>
    <t>No es procedente unificar toda la información que se origina en el sorteo en una sola acta.</t>
  </si>
  <si>
    <t>Revisión y ajuste de los formatos de Actas del sorteo incluyendo los items que hacen falta</t>
  </si>
  <si>
    <t>Diseñar y suscribir un documento que se denomine protocolo de seguridad de los sorteos de la Lotería de Bogotá, con todos los requisitos y condiciones de seguridad requeridos.</t>
  </si>
  <si>
    <t>Se revisaràn los pliegos y obligaciones del contrato para incluir mayor detalle en el proceso de contratación que se realice el año entrante.</t>
  </si>
  <si>
    <t>Se le solicitará al Contratista NTC que envíe de forma oficial las grabaciones del sorteo los días viernes posteriores a la realizaciòn del mismo.</t>
  </si>
  <si>
    <t xml:space="preserve">Solicitar al contratista que incluya dentro del informe de mantenimiento una constancia expresa o cerrtificación de que los equipos se encuentran funcionando en optimas condiciones. </t>
  </si>
  <si>
    <t>Se solicitará  a la empresa encargada de la filmación del sorteo que se incluya esta obligación en el contrato actual. De no ser posible se incluirá la obligación en los pliegos de condiciones del próximo contrato.</t>
  </si>
  <si>
    <t>Revisión y ajuste del procedimiento PRO410-203-6</t>
  </si>
  <si>
    <t>Plan Ajustado</t>
  </si>
  <si>
    <t>Estudio presentado</t>
  </si>
  <si>
    <t>Programa instalado</t>
  </si>
  <si>
    <t>Solicitud enviada y respuesta recibida</t>
  </si>
  <si>
    <t>Documento expedido</t>
  </si>
  <si>
    <t>Documento ajustado</t>
  </si>
  <si>
    <t>Actas ajustadas</t>
  </si>
  <si>
    <t>Pliegos de condiciones ajustados</t>
  </si>
  <si>
    <t>N° ACCIONES DEL PLAN DE MEJORAMIENTO</t>
  </si>
  <si>
    <t>Sin formular</t>
  </si>
  <si>
    <t>Sin reporte de avance</t>
  </si>
  <si>
    <t>Estado Entidad</t>
  </si>
  <si>
    <t>CERRADA</t>
  </si>
  <si>
    <t>ACCIONES</t>
  </si>
  <si>
    <t>SIN ESTADO POR:</t>
  </si>
  <si>
    <t xml:space="preserve">ABIERTA </t>
  </si>
  <si>
    <t>NOTA:</t>
  </si>
  <si>
    <t xml:space="preserve">ACCIONES CERRADAS </t>
  </si>
  <si>
    <t>ACCIONES ABIERTAS</t>
  </si>
  <si>
    <t xml:space="preserve">SUBGERENCIA </t>
  </si>
  <si>
    <t xml:space="preserve"> PENDIENTES(EN EJECUCIÓN)</t>
  </si>
  <si>
    <t>PRIMER SEGUIMIENTO  DE 2020</t>
  </si>
  <si>
    <t>Auditor que valida cumplimiento a la acción</t>
  </si>
  <si>
    <t xml:space="preserve"> SEGUNDO SEGUIMIENTO DE 2020</t>
  </si>
  <si>
    <t xml:space="preserve"> TERCER SEGUIMIENTO DE 2020</t>
  </si>
  <si>
    <t xml:space="preserve"> CUARTO SEGUIMIENTO DE 2020</t>
  </si>
  <si>
    <t xml:space="preserve"> INFORME AUSTERIDAD EN EL GASTO PÚBLICO I TRMESTRE 2020 </t>
  </si>
  <si>
    <t xml:space="preserve">Es importante, revisar porqué el predio de propiedad de la Entidad, ubicado en la Kr. 54 No. 47 A sur – 30 del Barrio Venecia, no generó  pago del servicio de energía durante el primer trimestre del año en vigencia. Esto, para evitar más adelante sanciones moratorias por el no pago del servicio y  posible detrimento patrimonial, situación que ya se había advertido en  informes  anteriores, presentados por la Oficina de Control Interno. </t>
  </si>
  <si>
    <t>31/06/2020</t>
  </si>
  <si>
    <t xml:space="preserve">Se resalta la gestión adelantada ante la copropiedad para insistir en la revisión del modelo de distribución de la tarifa para el pago de este servicio y lograr que la Consejo de Administración accediera a le realización de los análisis correspondientes. Aun así, es importante garantizar la formalización de las gestiones pertinentes para resolver de manera definitiva la distribución razonable de la factura de energía de las áreas comunes, la cual se realiza con base en el índice de ocupación, en donde se les da un peso significativo a las áreas comunes. </t>
  </si>
  <si>
    <t>Respecto al mantenimiento de los vehículos de propiedad de la entidad,  se ha comprometido el 30% del valor inicialmente contratado. No obstante,  en el informe reportado por el área responsable, no se presenta información detallada del suscrito contrato 43 de 2019, ni el desglose mes a mes del monto pagado por este servicio, que permiten establecer con mayor precisión el comportamiento del gasto, como ha sido lo habitual en informes anteriores.</t>
  </si>
  <si>
    <t>INFORME AUSTERIDAD EN EL GASTO PÚBLICO I TRIMESTRE 2020</t>
  </si>
  <si>
    <t>Se cumplió con esta acción, con la modificación del procedimiento por parte de la Unidad de Recursos Físicos y aprobación del Comité Institucional de Gestión y Desempeño.</t>
  </si>
  <si>
    <t>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t>
  </si>
  <si>
    <t xml:space="preserve">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
</t>
  </si>
  <si>
    <t xml:space="preserve">Durante la vigencia 2019 y para dar cumplimiento al plan de mejoramiento, se realizó por parte de la Oficina de Planeación Estratégica de la entidad el Informe correspondientes a la vigencia 2018, con registro 3-2019-101, informe de ejecución de primer y segundo trimestre 2019, con us respectivas recomendaciones a cada uno de los lídeeres responsables del cumplimeinto del proyecto de inversión,  así mismo se realizó Comité Institucional de Gestión y Desempeño donde se analizó con la alta dirección y líderes de los procesos el nivel de ejecución vigencia 2018 el día 29 de enero de 2019. Frente al seguimiento se han realizado  en lo corrido del 2019 cuatro reuniones así: 29 de enero, 26 de febrero, 07 de mayo y 04 de junio de 2019. </t>
  </si>
  <si>
    <t xml:space="preserve">Con el fin de dar cumplimiento al plan de mejoramiento,  en el marco  del Comité Institucional de Gestión y Desempeño se realizaron las siguientes reuniones de seguimiento 2019 al proyecto de inversión: 29 de enero, 26 de febrero, 07 de mayo y 04 de junio de 2019,, 31 de julio, agosto 15, septiembre 13, noviembre 18 y diciembre 20 de 2019. La ejecución del proyecto de inversión para la vigencia 2019 fue del 92,9%, comprometeindo recursos por valor de $462,584918 del total de lo presupuestado para la vigencia ($497,800,00). Se resalta que en la auditoría practicada en el año 2019, la Contraloría cerró todos los hallazgos relacionados con el proyecto de inversión. Es importante mencionar que al modificar el Prcedeimiento del Plan Anual de Adquisiones, surtio la obligación y necesidad que los valores registrados en el PAAsea igual al valro de cada uno de los proyectos, razón pro la cual cada líder de proceso previo a la contratación debió solciitar  a la Undiad de Recursos Físicos el ajuste cuando fuera pertinente.
</t>
  </si>
  <si>
    <t>CUMPLIDA</t>
  </si>
  <si>
    <t>AUDITORÍA TI-2020</t>
  </si>
  <si>
    <t>El PEI y el PETI no se encuentra completamente alineados a través de los lineamientos estratégicos, los 5 proyectos declarados no coinciden plenamente con la formulación del Plan de Acción, lineamientos de Gobierno Digital y los indicadores de gestión (ciclo PHVA). No se cuenta con los Planes detallados: Plan Estratégico de Tecnologías de la Información PETI, Plan de Tratamiento de Riesgos de Seguridad y Privacidad de la Información y el Plan de Seguridad y Privacidad de la Información, integrados al Plan de Acción Institucional y que incluyan: Proyectos, Metas, Acciones, Productos, Responsables, Cronogramas e indicadores para planeación y medición de la eficacia de su implementación</t>
  </si>
  <si>
    <t>Documentos</t>
  </si>
  <si>
    <t>Yolanda Gallego
Liliana Lara</t>
  </si>
  <si>
    <t>Profesional Especializado, 
Profesional I 
Área Sistemas,
Planeación</t>
  </si>
  <si>
    <t>A nivel táctico no se aplican cronogramas detallados para atender los Planes de Acción, y los tiempos no son calculados con base en un análisis de esfuerzo real de las acciones, lo cual puede generar atrasos. Los planes tácticos incorporan los lineamientos de Gobierno Digital.</t>
  </si>
  <si>
    <t>Documento</t>
  </si>
  <si>
    <t>Yolanda Gallego</t>
  </si>
  <si>
    <t>Profesional Especializado,
Profesional I
Área Sistemas</t>
  </si>
  <si>
    <t>Documento actualizado</t>
  </si>
  <si>
    <t>En cuanto al seguimiento y control no se encuentran definidos criterios de aceptación de entregables como medida para determinar el avance en términos de satisfacción de la necesidad. Aplicables tanto a responsables internos y terceros</t>
  </si>
  <si>
    <t>Ausencia de formato de criterios de aceptación</t>
  </si>
  <si>
    <t>La entidad no cuenta con una Dirección u Oficina de tecnología de la información y las comunicaciones como lo establece el Decreto 415 de 2016, cuyo propósito es dejar atrás la concepción de la función tecnológica como soporte y no como habilitador para el desarrollo de las estrategias institucionales y sectoriales. Si bien, el proceso no considera esto un obstáculo, se observa que no esta en operación un gobierno de TI, un líder u Oficial de seguridad de la información (ajeno a sistemas) y la articulación MSPI-SIG</t>
  </si>
  <si>
    <t>Yolanda Gallego
Luz Mary Cardenas</t>
  </si>
  <si>
    <t>Profesional Especializado,
Profesional I
Área Sistemas
Gerencia</t>
  </si>
  <si>
    <t>El proceso cuenta con un Plan de Adquisiciones anual, alineado en gran medida con los planes tácticos, pero la gestión de adquisiciones tecnológicas no está articulada a un procedimiento de gestión de cambios que evalúe de manera formal y documentada los impactos de cualquier decisión de inversión, adquisición o modernización tecnológica en la entidad. De igual manera, no hay un procedimiento de gestión de cambios a sistemas de información, para que las adquisiciones garanticen el costo/beneficio y cumplan con criterios de estandarización, evolución, capacidad de integración, mantenimiento, desempeño, apropiación del conocimiento, riesgo tecnológico, seguridad y sostenibilidad futura. Se identificaron algunas diferencias entre lo planeado y lo efectivamente adquirido (Compras_2019)</t>
  </si>
  <si>
    <t>Martha Liliana Duran
Yolanda Gallego</t>
  </si>
  <si>
    <t>Jefe Unidad 
Talento Humano,
Profesional Especializado 
Sistemas</t>
  </si>
  <si>
    <t>Se evidencian instrumentos de seguimiento a los contratos suscritos con terceros en materia de formalidad contractual y registro de obligaciones para trazabilidad financiera, pero aún no se aplican criterios de aceptación de entregables.</t>
  </si>
  <si>
    <t>El PETI incluye una descripción general de la plataforma tecnológica en cuanto a hardware, software y telecomunicaciones, y hace alusión al documento “ Inventario SisINFO y Aplicativos LBogotá.xlsx ”, sin embargo adolece de un diagrama de infraestructura, la caracterización de servicios tecnológicos y perfil de accesos, y análisis proyectivo de su capacidad para satisfacer las necesidades de las áreas.</t>
  </si>
  <si>
    <t>Actualización PETI</t>
  </si>
  <si>
    <t>El documento no incluye la estructura de modelo de servicios tecnológicos y mesa de ayuda con Acuerdos de Niveles de Servicio y articulación de terceros responsables de soporte a servicios TIC. Debe incluirse el inventario de terceros prestadores de servicios TIC.</t>
  </si>
  <si>
    <t xml:space="preserve">Actualización PETI
</t>
  </si>
  <si>
    <t>Documento
Aplicativo</t>
  </si>
  <si>
    <t>Documento actualizado.
Implementación Mesa de ayuda</t>
  </si>
  <si>
    <t>No referencia el Plan de Continuidad con las estrategias de contingencia y recuperación para cada uno de los servicios tecnológicos. No incluye los avances del año 2019 como resultado de los contratos 63-2018 y 31-2019 para la  contingencia de los sistemas en la Nube de Oracle, ni el Manual para la elaboración del Plan de Continuidad del contrato 048,  ni la adquisición de la herramienta de monitoreo del 072</t>
  </si>
  <si>
    <t xml:space="preserve">Falta documento operativo de Plan de Continuidad </t>
  </si>
  <si>
    <t xml:space="preserve">Creación del Plan de Continuidad </t>
  </si>
  <si>
    <t xml:space="preserve">La entidad ha adelantado acciones para publicación de datos abiertos y servicios al ciudadano, y cuenta con un sistema único que soporta los procesos administrativos, financieros y misionales, lo cual disminuye los requisitos de integración. </t>
  </si>
  <si>
    <t>D10</t>
  </si>
  <si>
    <t>Viabilidad para implementar el Oracle BI con información de la Lotería</t>
  </si>
  <si>
    <t>Aplicativo</t>
  </si>
  <si>
    <t xml:space="preserve">El inventario de activos de información aún no incluye las fuentes de información (bases de datos y documentos) identificando cada elemento, proceso al que corresponde, responsable de la información, la caracterización de criticidad (Confidencialidad, Integridad y Disponibilidad), ni el análisis de requisitos de calidad de los datos y seguridad (criptografía y anonimización de datos). </t>
  </si>
  <si>
    <t>Crear el procedimiento mesa de servicio</t>
  </si>
  <si>
    <t>En el contrato 48-2019 se adelantaron algunos talleres de concientización y sensibilización en seguridad de la información. La Líder TIC envía regularmente tips de seguridad acerca de los cuales los usuarios entrevistados manifiestan tener recordación, pero no se adelantan análisis de necesidades de conocimiento con base en la mesa de servicio, ni se adelantan encuestas de satisfacción y requisitos.</t>
  </si>
  <si>
    <t>El dominio no se encuentra desarrollado incluyendo:  estrategia de uso y apropiación de proyectos y servicios de TI a los usuarios de la entidad, estrategias de fortalecimiento de competencias del personal a cargo de la función TIC, planes de gestión del cambio basados en sensibilización, apropiación y la integración del MSPI, control 7.2.2 Concienciación y capacitación sobre la seguridad de la información.</t>
  </si>
  <si>
    <t>Acta de Socialización</t>
  </si>
  <si>
    <t>El “ Inventario SisINFO y Aplicativos LBogotá.xlsx ”, incluye el listado de sistemas de información, pero el PETI no contempla todas las condiciones de adquisición, desarrollo, integración, interoperabilidad, mantenimiento, relación con terceros y requisitos de seguridad. El inventario de sistemas de información debe incluir todos aquellos utilizados y autorizados por la entidad, con su debido soporte de licenciamiento y/o propiedad intelectual(propios, de terceros, adquiridos o software libre autorizado). Existen para SIGA y el ERP.</t>
  </si>
  <si>
    <t>Para los contratistas no se incluyen obligaciones asociadas a criterios de aceptación de entregables, gestión documentada de cambios, metodologías de desarrollo de software, Acuerdos de Niveles de Servicio y garantía de producto.</t>
  </si>
  <si>
    <t>Falta de obligaciones contractuales de cumplimiento</t>
  </si>
  <si>
    <t>Crear obligaciones de entregables para los contratos de tecnología de la Lotería de Bogotá</t>
  </si>
  <si>
    <t>Yolanda Gallego
Jenny Rocio Ramos</t>
  </si>
  <si>
    <t>Profesional Especializado,
Profesional I
Área Sistemas
Secretaría General</t>
  </si>
  <si>
    <t>Documento con obligaciones contractuales de TI</t>
  </si>
  <si>
    <t>La líder de sistemas tiene a su cargo no solo las actividades de gestión sino también la mayoría de tareas operativas y de administración de los servicios TIC. Esto limita su disponibilidad para atender la planeación estratégica, seguimiento e implementación de instrumentos de gestión de los servicios TIC.</t>
  </si>
  <si>
    <t>Falta de recursos del Area de Sistemas</t>
  </si>
  <si>
    <t>No se llevan procesos de trasferencia de conocimiento para mitigar el riesgo de afectaciones a la operación por ausencias temporales o permanentes de los recursos actuales. Se observa dependencia de conocimiento, especialmente de la líder y los contratistas de desarrollo de software.</t>
  </si>
  <si>
    <t>Desactualización de procedimientos</t>
  </si>
  <si>
    <t>Actualización de los procedimientos del Area de Sistemas</t>
  </si>
  <si>
    <t>Los contratos que implican desarrollo no incluyen la cesión de derechos patrimoniales a favor de la Lotería de Bogotá, ni cláusulas de responsabilidad sobre daños a código fuente y confidencialidad de base de datos, pese a que tienen acceso a los ambientes productivos y control sobre fuentes.</t>
  </si>
  <si>
    <t>Los desarrolladores tienen copias de las bases de datos en sus equipos personales y hacen impactos directos en ambientes productivos sin que exista un documento RFC para dar trazabilidad a los cambios y aportar conocimiento a la Lotería sobre las modificaciones al producto.</t>
  </si>
  <si>
    <t>Los contratos de desarrollo no exigen la aplicación de una metodología formal de desarrollo de software ni la entrega de los siguientes tipos de instrumentos que aportan conocimiento y permiten controlar el equilibrio entre el producto, calidad e inversión realizada (dominio 14 MSPI): • Formatos de especificación de requerimientos con estimación de esfuerzo y condiciones de auditoría, seguridad, parametrización y diseños gráficos • Documentación de diseño técnico y arquitectura por capas, Políticas de desarrollo de software y documentación de código. • Documentación de producto: manuales de usuario, de administración e instalación. • Entrega del soporte a la mesa de ayuda.</t>
  </si>
  <si>
    <t>No se obtuvo evidencia de la existencia de documentación técnica del sistema de información Administrativo/financiero/misional (arquitectura, diseño, desarrollo, documentación de código, etc.) que permitan a la entidad apropiarse del conocimiento del sistema frente al riesgo de ausencia temporal o permanente de Luis Davila, quien de acuerdo a las entrevistas con los usuarios finales es la única persona en capacidad de hacer cambios al sistema.</t>
  </si>
  <si>
    <t>Profesional Especializado
Profesional universitario Area Sistemas</t>
  </si>
  <si>
    <t>El documento Metodología Gestión Riesgo Segurinfo LBOG.docx, incluye un modelo de valoración que no coincide por lo establecido en la Política de Administración de riesgo de la entidad, y referencia al documento “Tratamiento del Riesgo Lotería de Bogota.xlsx”, que si bien identifica 33 riesgos de seguridad de la información relacionados con los controles ISO27001:2013, no establece acciones y no cumple con el formato establecido por la entidad.</t>
  </si>
  <si>
    <t>Desactualización mapa de riesgos</t>
  </si>
  <si>
    <t>Actualizar los mapas de riesgos del proceso</t>
  </si>
  <si>
    <t>En el contrato 48-2019, se entrego el documento “Manual de Continuidad del Negocio Final.docx”, el cual incluye la temática de riesgos, pero no coincide con el documento Metodología Gestión Riesgo Segurinfo LBOG.docx en cuanto a: identificación de amenazas, identificación de vulnerabilidades y el modelo de valoración del riesgo y controles, además no hace referencia a los Planes de Continuidad, por materialización en activos críticos.</t>
  </si>
  <si>
    <t>Documento actualizado
Mapa de riesgos
Plan de Continuidad</t>
  </si>
  <si>
    <t>Si bien el procedimiento PRO202-211-8 GESTION_BACKUP.pdf se llevan de manera correcta, aún no se encuentra debidamente desarrollados los procedimiento y formatos del dominio 12.3 del MSPI para la planeación, registro de novedades y pruebas de restauración.</t>
  </si>
  <si>
    <t>El proceso de Gestión TIC solo ha incluido dos riesgos que son insuficientes para dar cobertura a las diferentes amenazas en materia de tecnología y seguridad de la información, no esta alineado a MSPI y las acciones no incluyen la implementación de los controles y la verificación de su eficacia, pese a que el presupuesto 2020 contempla el rubro: “SGSI, ANALISIS DE VULNERABILIDADES, IPV6”.</t>
  </si>
  <si>
    <t>No se lleva un control documental de las evidencias de los avances en las acciones de tratamiento de los riesgos y actualización del riesgo remanente luego de la implementación de controles. Esto no desconoce las acciones adelantadas tal como los ambientes de prueba para el sistema ERP/Misional</t>
  </si>
  <si>
    <t>Pese a la alta dependencia de terceros y a las observaciones presentadas en el informe, no se han incluido riesgos relacionados con terceros y proveedores en desarrollo del dominio 15 del MSPI.</t>
  </si>
  <si>
    <t>El documento “A 5 POLÍTICAS.docx” se acompaña de algunos documentos que si bien declaran la política general por dominio del MSPI, adolecen de los procedimientos, formatos e instructivos necesarios para dar aplicabilidad e implementar los controles de la norma, ya que estos son los instrumentos tanto para la implementación tecnológica de los controles como para su articulación con el Sistema de Gestión Integral.</t>
  </si>
  <si>
    <t>Se ha logrado un avance en el levantamiento manual y no en GLPI, de activos de información de hardware y software, lo cual genera carga operativa. El inventario no incluye conjuntos de datos y archivos confidencial en tránsito interno y con terceros, ni la clasificación de seguridad de la información y la categorización de criticidad para la operación, lo que es la base para gestión de riesgos e identificación de activos para el Plan de Continuidad.</t>
  </si>
  <si>
    <t>El contrato 65-2019, no precisa los entregables puntuales para las políticas, con el riesgo de obtener documentos generales como en el contrato 0482019 y no la totalidad requerida para Gobierno Digital y en particular el MSPI. Incluye el inventario de activos tipo hardware y software sin archivos.</t>
  </si>
  <si>
    <t>No se ha adelantado la Herramienta de Diagnostico de Seguridad y Privacidad de la Información de Mintic, y no se cuenta con una declaración de aplicabilidad, que relacione para cada control los documentos que deben construirse para dar cumplimiento a la aplicabilidad de la entidad. No se han levantado las matrices de funciones Vs perfiles de acceso a los servicios TIC como insumo para la implementación de la gestión de accesos del dominio 9 del MSPI</t>
  </si>
  <si>
    <t>No se ha adelantado el levantamiento de documentos comunes del SIG con el MSPI, para garantizar que se evoluciona hacia un Sistema Integrado de Gestión que contempla los lineamientos, políticas, procedimientos, formatos e instructivos comunes entre ISO9001:2015 y MSPI con base en ISO 27001:2013. Este levantamiento es insumo para elaborar la declaración de aplicabilidad y determinar que documentos comunes deben ser ajustados.</t>
  </si>
  <si>
    <t>Las políticas declaradas en los documentos, aún no se reflejan completamente en la plataforma tecnológica, en las inspecciones de seguridad realizadas por el auditor se identificaron debilidades de seguridad que deben ser subsanadas en el desarrollo del MSPI.</t>
  </si>
  <si>
    <t>Se observa que no se ha adelantado una estimación de esfuerzo para determinar si un solo recurso es suficiente para la implementación documental y tecnológica del MSPI en los plazos establecidos. De igual manera no se ha definido la posición del Oficial de Seguridad a futuro en la estructura organizacional, ya que una vez implementado el sistema, el oficial asume labores de inspección, seguimiento y auditoría, por lo tanto, debe tener carácter independente y objetivo con respecto a la Función TIC.</t>
  </si>
  <si>
    <t>No se cuenta con un diagrama de red completo que permita visualizar todos los componentes que conforman la red y cómo interactúan, incluidos enrutadores, dispositivos, switches, firewalls, etc. Debe incluirse en el PETI dominio de servicios tecnológicos.</t>
  </si>
  <si>
    <t>La configuración de la de red de área local (LAN) no es correcta, ya que permite realizar escaneos y descubrimientos de todos los elementos y equipos de la infraestructura TIC de la Lotería de Bogotá, incluyendo servidores, impresoras, unidades de almacenamiento en red, etc.</t>
  </si>
  <si>
    <t>Falta de configuración de la red lan</t>
  </si>
  <si>
    <t>El firewall y el antivirus no se sincronizan, por lo cual no es posible detectar ataques internos a la red, y por ende no se bloquean herramientas de Hacking (captura de paquetes, contraseñas, detección de recursos sin protección, etc.) que se pudieran ejecutar en cualquier equipo conectado a la red, ya sea de funcionarios o de terceros. Tampoco se tiene configurado el sistema de alertas por correo.</t>
  </si>
  <si>
    <t>La configuración de red y la asignación automática de direcciones de red (DHCP) no restringen la conexión al dominio a direcciones no conocidas de tarjetas de red y no se cuenta con protección o separación sobre la información de las direcciones IP’s de puertas de enlace, servidores DHCP y DNS</t>
  </si>
  <si>
    <t>No se están ejecutando las acciones correctivas reportadas por la herramienta de auditoria de seguridad de fabrica del firewall, las cuales están enfocadas a mantener la configuración del firewall con los estándares de seguridad adecuado y a reportar errores en la configuración implementada. Tampoco se han aplicado las actualizaciones del firmware, importantes para incluir nuevas características de protección y mejoras en la seguridad.</t>
  </si>
  <si>
    <t xml:space="preserve">Firewall actualizado </t>
  </si>
  <si>
    <t>No existen procedimientos formales para el monitoreo, ni indicadores definidos y/o seguimientos acciones de mejora que se deban implementar basados en los informes de control generados en las consolas del firewall y antivirus. Ni tampoco procedimientos para el cambio periódico de contraseñas de administrador de dispositivos de red como impresoras, escáneres, unidades de Almacenamiento en red, etc.</t>
  </si>
  <si>
    <t>La configuración del cliente de antivirus y firewall, permite la descarga y ejecución de herramientas de captura de contraseñas, escaneo de red y otros utilizados para generar ataques, considerados como software peligroso.</t>
  </si>
  <si>
    <t>Se evidencia el uso de aplicaciones de alto riesgo que se permiten y/o se bloquean por grupos y están relacionadas con almacenamiento y accesos remotos (AnyDesk, TeamViewer, Remote Desktop, WeTransfer, etc.), algunas sin licencia de uso y de intentos de acceso a sitios reconocidos como propagadores de Virus.</t>
  </si>
  <si>
    <t>Se evidencio la posibilidad de descargar aplicativos gratuitos en versión portable (no requiere instalación),para escaneo de red identificación de objetivos, captura de contraseñas y análisis de vulnerabilidades, los cuales en su versión portable fueron utilizados por el auditor para encontrar, capturar contraseñas e identificar todos los equipos y puertos expuesto en la red local de la Lotería de Bogotá.</t>
  </si>
  <si>
    <t>Se pueden conectar equipos personales a puntos de red sin restricciones, esto permitió al auditor ejecutar herramientas de hacking desde su equipo para planificar ataques.</t>
  </si>
  <si>
    <t>Documento actualizado.
Vlans</t>
  </si>
  <si>
    <t>En los escaneos realizados se encontraron elementos de red como impresoras, carpetas compartidas sin protección adecuada de contraseñas y con contraseñas por defecto para el usuario administrador, lo que permite realizar cambios sobre permisos de usuarios o cambiar configuraciones para obtener información de los archivos de usuario y o de los documentos que se escanean o imprimen en los equipos en red pertenecientes a la Lotería de Bogota.</t>
  </si>
  <si>
    <t>El auditor logro ejecutar desde su equipo el software Cain (sniffer) usado por los hackers para descifrar y capturar todo el tráfico de red, incluyendo usuarios y contraseñas de los servicios de red y sistemas de información. En la ejecución de uno de estos ataques se capturo la actividad en toda la red durante 10 minutos, obteniendo contraseñas de usuario sin cifrado, con las cuales el auditor logro conectarse remotamente a algunos equipos y servidores suplantando a usuarios de funcionarios de la Lotería de Bogotá.</t>
  </si>
  <si>
    <t>La subred sobre la cual están los teléfonos IP de la Lotería de Bogotá también permite escaneos. Al ejecutarlos se encontró que en todos los teléfonos, el ingreso a la pagina de configuración tiene la contraseña de fabrica por defecto Admin y por ende pueden ser manipulados para realizar posibles capturas de llamadas y obtener información.</t>
  </si>
  <si>
    <t>En la pruebas externas realizadas al portal web (https://loteriadebogota.com) se encontró una vulnerabilidad de riesgo medio: Cookies http a la falta del indicador HttpOnly que permite al navegador acceder a la cookie desde los scripts del lado del cliente. Además de tres vulnerabilidades de riesgo bajo. Lo que puede ser usado para capturar información para obtener acceso autorizado a una sesión web de un usuario.</t>
  </si>
  <si>
    <t>No están configuradas correctamente las plantillas administrativas para reemplazar el nombre de usuarios administradores locales en las estaciones de trabajo por otro y así evitar ataques locales con este usuario, ni tampoco para deshabilitar el usuario invitado de Windows automáticamente y deshabilitar la identidad de usuario anónimo.</t>
  </si>
  <si>
    <t>No se tiene configurado el umbral de bloqueo de cuenta por intentos de inicio de sesión fallidos, lo cual debe incluirse como control de seguridad contra intentos de acceso no autorizados. Además, no se tiene un procedimiento formal para el cambio periódico de las contraseñas de los usuarios administradores locales en los PC’s. ni una matriz de usuarios vs perfiles de acceso global, que permita realizar seguimientos a la configuración actual de todos los usuarios en los sistemas de información.</t>
  </si>
  <si>
    <t>Para el correo corporativo y para el sistema administrativo y financiero no se tiene la opción de configurar el cambio de contraseña periódico lo cual expone la seguridad de los mismos, ya que la clave podría ser capturada y decodificada para obtener accesos no permitidos o suplantación de identidad. Para el sistema administrativo y financiero, si bien existe un menú de auditoria, solo tiene la función de auditoria financiera. No existe un módulo para realizar seguimiento al log de transacciones y seguimientos a las acciones de los usuarios.</t>
  </si>
  <si>
    <t>En todos los equipos examinados no se tienen configurados bloqueos para el panel de control, el editor del registro de Windows, la ejecución de comandos: CMD y Power Shell , las cuales se deben bloquear para usuarios no administradores, ya que son comúnmente utilizadas por atacantes y/o software malicioso para ejecutar scripts (archivo de ordenes o instrucciones) que violan la seguridad y permiten programar accesos remotos no permitidos, además en los PC’s, se permite la inactivación de cliente del antivirus.</t>
  </si>
  <si>
    <t>Los PC’s permiten el almacenamiento de credenciales tanto web como Windows, lo que permite descubrir contraseñas de usuarios para diferentes servicios fácilmente.</t>
  </si>
  <si>
    <t>El auditor logro obtener contraseñas de usuarios de la Lotería de Bogotá por diferentes métodos, con las que obtuvo acceso a los diferentes aplicativos y servicios de TI de la entidad, Capturando los usuarios y contraseñas de ingreso a los aplicativos, correos, oficina virtual de la SHD, función pública, Dian, linio, usuarios de dominio, pasivocol , entre otros.</t>
  </si>
  <si>
    <t>No se tiene ningún tipo de control sobre la conexión de medio extraíbles tales como USB, CD ’s o DVD ’s, esto permitió al auditor ejecutar varios tipos de software considerado como peligroso y de hackers</t>
  </si>
  <si>
    <t>Hay varios PC’s de la Lotería de Bogotá que poseen dos tarjetas de red: alámbrica e inalámbrica, en estos equipos no está restringida la conexión a cualquier red WIFI, ya se personal o de pago, lo cual permite que no se tenga la protección de firewall y por ende no se apliquen las restricciones a la navegación en internet y se puedan descargar cualquier tipo de archivo.</t>
  </si>
  <si>
    <t>Para las cuentas de correo no se tiene configuradas la validación de doble factor para proteger el acceso a cuentas desde equipos no conocidos, con una clave o validación de numero de celular, por ejemplo, en caso de que la contraseña principal se capturada. Adicionalmente, no se encuentra restringido el uso de correos personales, lo cual es un riesgo de seguridad de ataques tipo Phishing, mediante los cuales pueden entrar a los equipos de red distintos tipos de malware, entre ellos Ramsonware.</t>
  </si>
  <si>
    <t>Se cuenta con canaletas adecuadas para red eléctrica, de voz y de datos en la mayoría de las áreas, sin embargo, en varias oficinas el cableado se encuentra por fuera de las canaletas, colgando del techo falso y cables de conexión de red (patch cords) desatendidos y sin uso, esto permitirá hacer conexiones no permitidas que afecten la seguridad de la red</t>
  </si>
  <si>
    <t xml:space="preserve">Cableado desordenado </t>
  </si>
  <si>
    <t>Mantenimiento al cableado estructurado</t>
  </si>
  <si>
    <t>Cableado</t>
  </si>
  <si>
    <t>identificación del Cableado</t>
  </si>
  <si>
    <t>No se encuentran etiquetados la totalidad de los cables en los racks lo cual dificultaría la identificación de fallas en los puntos y disminuye los tiempos de atención. En algunos racks no se tienen organizados correctamente los cables.</t>
  </si>
  <si>
    <t>No se cuenta con diagramas en los closets de comunicaciones del centro de cómputo, ni etiquetas, que permitan identificar rápidamente los elementos, equipos y ubicaciones de puntos en los closets de comunicaciones, lo que genera dependencia del conocimiento de los funcionarios del área.</t>
  </si>
  <si>
    <t>No se ha adelantado un procedimiento formal de gestión de cambio TIC de los dominios 12 y 14 de MSPI, que mitigue el riesgo de desequilibrio costo/beneficio en adquisiciones e incluya un formato de evaluación de criterios de satisfacción y viabilidad relacionados con: satisfacción de requisitos funcionales, estandarización, evolución, capacidad de integración, mantenimiento, desempeño, apropiación del conocimiento, riesgo tecnológico, seguridad de la información y sostenibilidad futura</t>
  </si>
  <si>
    <t>El proceso solo cuenta con 4 procedimientos y 2 formatos relacionados con la gestión TIC, que resultan insuficientes para establecer los lineamientos de operación y cumplir con el alcance MSPI. De igual manera no se entregó evidencia de la existencia de instructivos de operación que son los documentos que constituyen la trasferencia de conocimiento documental sobre la operación de los activos TIC administrativos en ausencia temporal o definitiva de los responsables actuales, y que deben ser incluidos en la declaración de aplicabilidad y ajustados de acuerdo a las herramientas actuales e implementación real de controles de seguridad. Los usuarios entrevistados manifiestan no conocer los 2 formatos.</t>
  </si>
  <si>
    <t>Los inventarios de hardware se gestionan en el área de TI mediante un libro el Excel que se diligencia manualmente de acuerdo a información recolectada en las altas y bajas de la equipos, no se cuenta con agentes automatizados e integrados a una herramienta de mesa de servicio que permita realizar escaneos de red programados que identifiquen y actualicen automáticamente todo el hardware, periféricos y software que se encuentra instalado.</t>
  </si>
  <si>
    <t>El inventario de software base se gestiona también manualmente en el formato de Excel en el cual no se relacionan los seriales y/o números de licencia en cada equipo, ni es posible identificar en que equipos esta instaladas las licencias.</t>
  </si>
  <si>
    <t>Se tiene una carpeta física con toda la relación de licenciamiento, lo que dificulta la validación y seguimiento de cada licencia por equipo.</t>
  </si>
  <si>
    <t>No se cuenta con un formato de hoja de vida de equipo de cómputo, en el que se especifique la información general del equipo, configuración de hardware y detalle de software, mantenimientos y datos del funcionario al que se le asigna el equipo. No hay formato de HV de servidores.</t>
  </si>
  <si>
    <t>Las solicitudes de alta no se encuentran centralizadas en el área de recursos humanos pese a que es quien maneja la información de contrataciones, retiros, incapacidades, vacaciones y demás novedades que puedan afectar la seguridad de accesos a los servicios TIC.</t>
  </si>
  <si>
    <t>Si bien desde la consola de antivirus Kaspersky se pueden generar informes de software instalado en los computadores que tiene instalado el cliente de antivirus, no se usa esta herramienta para llevar un control mas actualizado del inventario de software.</t>
  </si>
  <si>
    <t>Se encontraron instalaciones de aplicaciones o herramientas que no se encuentran relacionadas dentro de las licencias adquiridas, lo cual expone a la Lotería de Bogotá a riesgo de uso de software ilegal.</t>
  </si>
  <si>
    <t>No se tiene programado un cronograma para el mantenimiento de los equipos de cómputo. El mantenimiento se está realizando como parte del soporte por demanda, por lo tanto, si un equipo no solicita soporte no recibe mantenimiento. Anteriormente se tenía tercerizado, pero en el 2019 no se renovó el contrato, ya que la mayoría de equipos son nuevos y aún tienen garantía. Se incluyo en el presupuesto 2020.</t>
  </si>
  <si>
    <t>El mantenimiento de impresoras y escáneres, así como el suministro de los consumibles está en outsourcing que maneja el área de recursos físicos. Esta situación tiene la debilidad de la posible exclusión de estos activos de las implementaciones de controles de seguridad tales como impresión por código de acceso y direccionamiento de escáner a los correos institucionales.</t>
  </si>
  <si>
    <t>La entidad no cuenta con procedimientos estructurados de Modelo de servicio debidamente implementado a través de una herramienta tecnológica. Los soportes se reciben por teléfono o correo y no se tiene establecidos acuerdos de niveles de servicio.</t>
  </si>
  <si>
    <t>No se tiene implementado un modelo de servicios para los terceros que prestan soporte y/o desarrollo de software</t>
  </si>
  <si>
    <t>No se han desarrollado los procedimientos de trasferencia de conocimiento de soporte y mantenimiento de los terceros a cargo de sistemas de información hacia la entidad.</t>
  </si>
  <si>
    <t xml:space="preserve">Acta de la transferencia de conocimiento </t>
  </si>
  <si>
    <t>Pese a que el cargo de la profesional especializada es el liderazgo del área de sistemas, los usuarios manifiestan que varios soportes son atendidos directamente por ella dado su conocimiento exclusivo sobre la plataforma.</t>
  </si>
  <si>
    <t>No se lleva registro estructurado de los soportes a terceros.</t>
  </si>
  <si>
    <t>El área manifiesta que es difícil que los usuarios acepten tramitar todas sus solicitudes por una herramienta de mesa de servicio, pero en las entrevistas adelantas una vez explicadas las ventajas, se mostraron abiertos al cambio</t>
  </si>
  <si>
    <t xml:space="preserve">Contrato de prestación de servicios.
Ante la ausencia en la planta de un profesional con formación en archivística, al entidad lo subsano mediante la contratación por modalidad de  prestación de servicios, mientras se hace el proceso de revisión de está inlusión en la planta de personal. </t>
  </si>
  <si>
    <r>
      <t xml:space="preserve">Acta del comité
Instrimentos archivísticos; 
La entidad elabró y aprobó en diciembre de </t>
    </r>
    <r>
      <rPr>
        <sz val="9"/>
        <color rgb="FFFF0000"/>
        <rFont val="Arial"/>
        <family val="2"/>
      </rPr>
      <t>2020</t>
    </r>
    <r>
      <rPr>
        <sz val="9"/>
        <color theme="1"/>
        <rFont val="Arial"/>
        <family val="2"/>
      </rPr>
      <t xml:space="preserve"> en CIGD los siguiente sinstrumentos achivisticos: 
DIAGNOSTICO INTEGRAL
PGD LOTERÍA DE BOGOTÁ PINAR LOTERIA DE BOGOTÁ
 PLAN DE CONSERVACION DOCUMENTAL
PLAN DE PRESERVACIÓN DIGITAL A LARGO PLAZO
POLITICA DE GESTION DOCUMENTAL LOTERIA DE BOGOTÁ 2019
 SIC LOTERÍA DE BOGOTA </t>
    </r>
  </si>
  <si>
    <t>Se elevó solicitud de concepto a la Unidad de Recursos Fisicos relacionada con la pertinentencia de la creación de una serie documental para este efecto o de ser el caso, se apoye a la Unidad de Talento Humano, para la gestión adecuada del archivo de estos documentos.  Se adjunta pdf de la comunicación con registro interno 3-2020-988 del 14 de septiembre de 2020.  Se solicita prórroga en la fecha de cierre, en razón a que como ya se advirtió, recientemente se solicitó el concepto en relación con este asunto.</t>
  </si>
  <si>
    <t>Se consultó la base de hojas de vida de la oferta del Distrito Talento No Palanca, con el fin de buscar candidatos para contratar la prestación de este servicio en la entidad.  Se adjunta base de datos de hojas de vida.</t>
  </si>
  <si>
    <t>Actualmente el aplicativo administrativo y financiero, se encuentra generando el archivo para cargar la informacion al operador de la PILA.  No se han generado pagos extemporáneos, durante la vigencia 2020.  Se adjunta planillas de pago, realizadas dentro de las fechas requeridas</t>
  </si>
  <si>
    <t xml:space="preserve">Se esta  actualizando el PETI </t>
  </si>
  <si>
    <t>Pendiente por definir el formato</t>
  </si>
  <si>
    <t>No se ha radicado</t>
  </si>
  <si>
    <t>No se ha adelantado</t>
  </si>
  <si>
    <t>Se está actulizando el plan de continuidad</t>
  </si>
  <si>
    <t>No es un hallazgo</t>
  </si>
  <si>
    <t>Se está revisando el liecnciamiento del BI</t>
  </si>
  <si>
    <t>Se diseño un nuevo formato de inventario de activo de información, pendiente de aprobación</t>
  </si>
  <si>
    <t>Campañas de sencibilización  sobre la seguridad de la información</t>
  </si>
  <si>
    <t>Se esta actualizando el manual de política de seguridad</t>
  </si>
  <si>
    <t>Seguimiento herramienta de MSPI</t>
  </si>
  <si>
    <t>Se actualizó el procedimiento de copias de seguridad</t>
  </si>
  <si>
    <t>En los contratos se incluye la cláusula de Derechos de Autor y de confidencialidad.</t>
  </si>
  <si>
    <t xml:space="preserve">Se esta actualizando el  mapa de riesgos </t>
  </si>
  <si>
    <t>Plan de mantenimiento</t>
  </si>
  <si>
    <t>Se tiene actualizado la versión del firewall</t>
  </si>
  <si>
    <r>
      <t>Se anexan los siguientes procedimientos  ajustados y aprobados por el Comité Institucional  de Gestión y Desempeño:</t>
    </r>
    <r>
      <rPr>
        <b/>
        <sz val="9"/>
        <rFont val="Arial"/>
        <family val="2"/>
      </rPr>
      <t>"Explotación de Juegos de Suerte"</t>
    </r>
    <r>
      <rPr>
        <sz val="9"/>
        <rFont val="Arial"/>
        <family val="2"/>
      </rPr>
      <t xml:space="preserve">: PRO420-191-10 Autorización y Emisión de Conceptos, PRO420-193-10 Facturación Instrumentos de Juego y de </t>
    </r>
    <r>
      <rPr>
        <b/>
        <sz val="9"/>
        <rFont val="Arial"/>
        <family val="2"/>
      </rPr>
      <t xml:space="preserve"> "Control Inspección y Fiscalización":</t>
    </r>
    <r>
      <rPr>
        <sz val="9"/>
        <rFont val="Arial"/>
        <family val="2"/>
      </rPr>
      <t xml:space="preserve"> PRO420-194-9 Control y Seguimiento al Juego de Apuestas Permanentes o Chance, PRO420-195-9 Gestión de Derechos de Explotación, PEO420-196-10 Planeación y Control Sorteos del Juego de Apuestas permanentes o Chance y PRO420-197-9 Protocolo Sorteos Autorizados al Concesionario de Apuestas Permanentes.</t>
    </r>
  </si>
  <si>
    <t xml:space="preserve">En el Comité Institucional  de Gestión y Desempeño del mes de agosto 2020, se planteo que en razón a que indicadores que cubren las diferentes actividades  vinculados al proceso de Rifas y juegos promocionales no aportan objetivos en términos de resultados, por tanto es pertinente eliminarlos. </t>
  </si>
  <si>
    <t>El 8 de sept de 2020, en reunión citada por la Gerente General se efectuo analisis y ajustes a la matríz de riesgos los procesos de Explotación de Juegos de Suerte y Azar.</t>
  </si>
  <si>
    <r>
      <t xml:space="preserve">El Comité Institucional  de Gestión y Desempeño aprobó el </t>
    </r>
    <r>
      <rPr>
        <i/>
        <sz val="9"/>
        <rFont val="Arial"/>
        <family val="2"/>
      </rPr>
      <t>"MANUAL DE FISCALIZACIÓN, SUPERVISIÓN,  E INSPECCION
AL CONTRATO DE CONCESIÓN DEL JUEGO DE APUESTAS PERMANENTES O CHANCE"</t>
    </r>
    <r>
      <rPr>
        <sz val="9"/>
        <rFont val="Arial"/>
        <family val="2"/>
      </rPr>
      <t>, en el cual  contiene la metodología  para el desarrollo de las visitas de Fiscalización, inspección y verficación de juego en línea. Se anexa dicho manual</t>
    </r>
  </si>
  <si>
    <r>
      <t xml:space="preserve">Mediante el </t>
    </r>
    <r>
      <rPr>
        <i/>
        <sz val="9"/>
        <rFont val="Arial"/>
        <family val="2"/>
      </rPr>
      <t>"PROCEDIMIENTO ADMINISTRATIVO SANCIONATORIO POR LA OPERACION DE JUEGOS DE SUERTE Y AZAR ILEGALES</t>
    </r>
    <r>
      <rPr>
        <b/>
        <sz val="9"/>
        <rFont val="Arial"/>
        <family val="2"/>
      </rPr>
      <t xml:space="preserve">" </t>
    </r>
    <r>
      <rPr>
        <sz val="9"/>
        <rFont val="Arial"/>
        <family val="2"/>
      </rPr>
      <t>PRO420-192-11, aprobado por El Comité Institucional  de Gestión y Desempeño se cumple con la facultad de fiscalización de rifas y promocionales.</t>
    </r>
  </si>
  <si>
    <r>
      <t xml:space="preserve">Mediante el Procedimeinto versión PRO420-195-9 </t>
    </r>
    <r>
      <rPr>
        <i/>
        <sz val="9"/>
        <rFont val="Arial"/>
        <family val="2"/>
      </rPr>
      <t xml:space="preserve">"GESTION DE DERECHOS DE EXPLOTACION Y GASTOS DE ADMINISTRACIÓN", </t>
    </r>
    <r>
      <rPr>
        <sz val="9"/>
        <rFont val="Arial"/>
        <family val="2"/>
      </rPr>
      <t>aprobado por el Comité Institucional  de Gestión y Desempeño,  se indiviadualizó  las actividades de control relacionadas con el juego de chance, y las relitivas a rifas y juegos promocionales. Se anexa dicho procedimiento</t>
    </r>
  </si>
  <si>
    <r>
      <t>En el procedimiento aprobado por el Comité Institucional  de Gestión y Desempeño,   PRO420-194-9 "</t>
    </r>
    <r>
      <rPr>
        <i/>
        <sz val="9"/>
        <rFont val="Arial"/>
        <family val="2"/>
      </rPr>
      <t>Control y Seguimiento al Juego de Apuestas Permanentes o Chance"</t>
    </r>
    <r>
      <rPr>
        <sz val="9"/>
        <rFont val="Arial"/>
        <family val="2"/>
      </rPr>
      <t xml:space="preserve">, se estableció que en caso de evidenciarse el incumplimiento de parte del concesionario, se les oficiará para que en el término indicado responda al requerimiento instaurado, explique o aclare lo evidenciado en los informes, rinda informes y/o realice los ajustes a que haya lugar en el término establecido. </t>
    </r>
  </si>
  <si>
    <r>
      <t>En el procedimiento aprobado por el Comité Institucional  de Gestión y Desempeño,   PRO420-194-9 "</t>
    </r>
    <r>
      <rPr>
        <i/>
        <sz val="9"/>
        <rFont val="Arial"/>
        <family val="2"/>
      </rPr>
      <t>Control y Seguimiento al Juego de Apuestas Permanentes o Chance</t>
    </r>
    <r>
      <rPr>
        <sz val="9"/>
        <rFont val="Arial"/>
        <family val="2"/>
      </rPr>
      <t>", se articularon las actividades que desarrollan la Unidad de Apuestas y el Area de Sistemas en el procedimiento de fiscalización.</t>
    </r>
  </si>
  <si>
    <t>Se adjunta el informe de la auditoría al funcionamiento téncico de los juegos, incentivos y planes de premio autorizados al concesionario que adelantó  en el mes de diciembre de 2019  la Oficina de Sistemas  de la Lotería de Bogotá.</t>
  </si>
  <si>
    <r>
      <t>Mediante el documento</t>
    </r>
    <r>
      <rPr>
        <i/>
        <sz val="9"/>
        <rFont val="Arial"/>
        <family val="2"/>
      </rPr>
      <t xml:space="preserve"> "DIAGNÓSTICO ACTUALIZADO DEL CONTROL DE LOS JUEGOS DE SUERTE Y AZAR EN EL DISTRITO CAPITAL; PLAN ESTRATÉGICO PARA LA LUCHA CONTRA EL JUEGO ILEGAL Y EL FORTALECIMIENTO DEL CONTROL DEL JUEGO LEGAL" </t>
    </r>
    <r>
      <rPr>
        <sz val="9"/>
        <rFont val="Arial"/>
        <family val="2"/>
      </rPr>
      <t>se  estructuró una política institucional en materia de Control de Juego Ilegal.</t>
    </r>
  </si>
  <si>
    <t>Mediante el "PROCEDIMIENTO ADMINISTRATIVO SANCIONATORIO POR LA OPERACION DE JUEGOS DE SUERTE Y AZAR ILEGALES" PRO420-192-11, aprobado por El Comité Institucional  de Gestión y Desempeño se dió cumplimiento a este hallazgo.</t>
  </si>
  <si>
    <t>Estudiar la viabilidad de incorporar actividades referentes a la liquidación de contratos en el proceso unificado de gestión contractual o en procedimiento diferente.</t>
  </si>
  <si>
    <t>Realizar  reunión con el área de Planeación para analizar la posibilidad de incluir dentro del organigrama la responsabilidad de la ejecución de la gestión contractual.</t>
  </si>
  <si>
    <t>Se remitió memorando interno a la Oficina de Planeación ante la cual se puso en conocimiento el hallazgo y la posición de la OCI a efectos de que sea esta depedencia por su competencia la que indique si es necesario realizar una modificación del mapa de procesos.</t>
  </si>
  <si>
    <t>En relación con la gestión de los riesgos del proceso, se ifentifican las siguientes deficiencias : 
-Falta de identificación de los riesgos operativos del proceso de Gestión de Bienes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criterios definidos en la Guía para la administración del riesgo y el diseño de controles en entidades públicas.</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</si>
  <si>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</si>
  <si>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r>
      <t xml:space="preserve">Deficiencias en la planeación de la contratación relacionadas con:
-La publicación del PAA; no es posible verificar, con base en la información publicada, si los 21 contratos suscritos entre el 9 y el 26 de enero de 2018, se encontraban incorporados en el </t>
    </r>
    <r>
      <rPr>
        <b/>
        <sz val="9"/>
        <color theme="1"/>
        <rFont val="Arial"/>
        <family val="2"/>
      </rPr>
      <t>Plan Anual de Adquisiciones</t>
    </r>
    <r>
      <rPr>
        <sz val="9"/>
        <color theme="1"/>
        <rFont val="Arial"/>
        <family val="2"/>
      </rPr>
      <t xml:space="preserve"> 2018.
-La información disponible, no permite establecer cuáles fueron los ajustes autorizados a lo largo de la vigencia; de manera tal que sea posible verificar, en cada momento, si un determinado contrato se encontraba debidamente amparado dentro del Plan Anual de Adquisiciones, al momento de sus suscripción.
-Ineficacia del PAA como instrumento de control para la transparencia en la gestión contractual</t>
    </r>
  </si>
  <si>
    <t>Circularizar a los responsables de la planeación de la contración así como los responsables de la elaboración y modificación y publicación del de PAA, las  directrices sobre la materia.</t>
  </si>
  <si>
    <t xml:space="preserve">No se reportan avances para el periododo, el término de entrega ya se encuentra vencido. </t>
  </si>
  <si>
    <t xml:space="preserve">Con corte a 30 de junio no se había realizado la contratación, este contrato fue suscrito en xxx. Pendiente entrega de evidencia. </t>
  </si>
  <si>
    <t>Tabla de control de acceso; Se elaboró la tabla de control de acceso.</t>
  </si>
  <si>
    <t xml:space="preserve">Formato único de inventario
capacitación FUID; En los archivos de gestión se levantó el inventario en el formato único de inventarios FUID y en el Archivo central se tiene la totalidad de inventarios en el FUID.
</t>
  </si>
  <si>
    <t>Contrato de prestación de servicios;
Se contrato a una profesional historiadora para la elaboración del componente histórico de las TVC,el contrato se encuentra en ejecución.</t>
  </si>
  <si>
    <t>Contrato de prestación de servicios;
Se contrato a una profesional , historiadora y archivista para la elaboración de las TVD, sus contratos se encuentran en ejecución, con este instrumento aprobado se puede iniciar la intervención.</t>
  </si>
  <si>
    <t xml:space="preserve">El avance reportado no corresponde a la actividad programada. </t>
  </si>
  <si>
    <t>No se adjunta evidencia del avance reportado; de otra parte, se recomienda una nueva revisión de acuerdo con los ajustes a  los procedimientos adelantados durante el presente año.</t>
  </si>
  <si>
    <t xml:space="preserve">Acta del comité CIGD;
La entidad actualizó el procedimiento PRO330-213-8, el cual inluye el procedimiento y controles establecidos para la consulta y prestamo de documentos,el cual fue aprobado en CIGD.
</t>
  </si>
  <si>
    <t>No se adjunta evidencia del avance reportado.</t>
  </si>
  <si>
    <t xml:space="preserve">No se encuentra formulado un plan de mejora, sin embargo el área reporta avance; el Archivo Distrital en su visita programada verificara la acción formulada y el avance correspondiente. </t>
  </si>
  <si>
    <t xml:space="preserve">No se reporta ningun avance, se trata de una obligación prevista en la norma. </t>
  </si>
  <si>
    <t xml:space="preserve">No se ha formulado plan de mejora para esta observación. </t>
  </si>
  <si>
    <t>Comunicaciones</t>
  </si>
  <si>
    <t>Elaboración del cuadro con el detalle mensual de los gastos de mantenimiento para facilitar seguimiento</t>
  </si>
  <si>
    <t xml:space="preserve">Cuadro seguimiento </t>
  </si>
  <si>
    <t>Se solicitará estado de cuenta del predio a la empresa de energía.</t>
  </si>
  <si>
    <t xml:space="preserve">Se definen acciones, pero no se reportan avances ni evidencias de los mismos. </t>
  </si>
  <si>
    <t xml:space="preserve">Respecto de esta acción, ya se había ampliado el termino para abril del 2020. El avance y la evidencia reportada, solo permiten validar el cumplimiento parcial de la acción. </t>
  </si>
  <si>
    <t xml:space="preserve">El avance y la evidencia reportada, solo permiten validar el cumplimiento parcial de la acción. </t>
  </si>
  <si>
    <t>Extemporaneidad en los pagos de las obligaciones relacionadas con el pago de la Seguridad Social</t>
  </si>
  <si>
    <t xml:space="preserve">Conforme a la evidencia reportada, se cierra la presente acción de mejora. </t>
  </si>
  <si>
    <t>Coordinar con el supervisor del contrato de soporte, los ajustes a efectuar en el aplicativo, de acuerdo con los errores detectados, para que se realicen los ajustes respectivos.</t>
  </si>
  <si>
    <t>Se han venido efectuado ajustes al aplicativo, no obstante en cada liquidación, surgen inconvenientes que han generado las respectivas solicitudes de requerimientos, que se han escalando al proveedor del servicio.  Se adjutan correos de alguno de los requerimientos efectuados a manera de muestreo.</t>
  </si>
  <si>
    <t>No se evidencia el procedimiento para el trámite de reconocimiento de incapacidades y licencias de maternidad y parternidad.</t>
  </si>
  <si>
    <t>Establecer y documentar el trámite para el trámite y reconocimiento de incapacidades.</t>
  </si>
  <si>
    <t>Actualmente se encuentra en proceso de construcción y levantamiento dicho procedimiento, una vez se cuente con el borrador preliminar se procedera a su envio al CIGD para su aprobacion.</t>
  </si>
  <si>
    <t>No se resgistraron avances en esta actividad, no se ha fectuado la elaboracion y el levantamiento del procedimiento, se solicita prorogar el término del hallazgo.</t>
  </si>
  <si>
    <t xml:space="preserve">Respecto de esta acción, ya se había ampliado el termino para abril del 2020, por lo tanto se encuentra incumplida. </t>
  </si>
  <si>
    <t>CERRADO</t>
  </si>
  <si>
    <t>La auditoría se realizó en el año 2018, a la fecha el área no ha formulado acciones de mejora  para esta observación; se solicita establecer si el área asume los riesgos derivados de la observación.</t>
  </si>
  <si>
    <t>Se unifica con la observación  No. 2 del Informe de Plan de Comunicaciones II  Trimestre 2018.</t>
  </si>
  <si>
    <t>Cerrada por unificación con la observación N°2 del Informe del II Trimestre de 2018.</t>
  </si>
  <si>
    <t>Cerrada por unificación con la observación N°4 del informe de  Gestión Financiera y Contable 2018.</t>
  </si>
  <si>
    <t>El Procedimiento de GEstión de Recaudo fue ajustado.</t>
  </si>
  <si>
    <t xml:space="preserve">Con base en la evidencia enviada, se valida el avance reportado y se da por cerrado el plan de mejoramiento. </t>
  </si>
  <si>
    <t>31/06/2021</t>
  </si>
  <si>
    <t>31/06/2022</t>
  </si>
  <si>
    <t>31/06/2023</t>
  </si>
  <si>
    <t>31/06/2024</t>
  </si>
  <si>
    <t>31/06/2025</t>
  </si>
  <si>
    <t>31/06/2026</t>
  </si>
  <si>
    <t>A la fecha el área no ha formulado acciones de mejora  para esta observación; se solicita establecer si el área asume los riesgos derivados de la observación.</t>
  </si>
  <si>
    <t xml:space="preserve">La auditoría se realizó en el año 2014; de otra parte, se cierra acciones sin reporte de avance del área. </t>
  </si>
  <si>
    <t>CERRADOO</t>
  </si>
  <si>
    <t xml:space="preserve">El área no reporta formulación de plan de mejora subsanar la observación encontrada, ni avance ni evidencias del mismo. </t>
  </si>
  <si>
    <t>En cuanto explotación de la información, ha adelantado la implementación de Oracle BI, inicialmente para la unidad de apuestas, pero puede ser extensivo a las demás áreas misionales y de apoyo administrativo y financiero.</t>
  </si>
  <si>
    <t>PETI desactualizado e incompleto.</t>
  </si>
  <si>
    <t>Falta de planes de acción del PETI</t>
  </si>
  <si>
    <t>Falta de seguimiento y control en la gestión TIC</t>
  </si>
  <si>
    <t>Oracle BI se utiliza solo para apuestas</t>
  </si>
  <si>
    <t>Inventario de activos incompleto</t>
  </si>
  <si>
    <t>Falta de mantenimientos preventivos</t>
  </si>
  <si>
    <t xml:space="preserve">Falta de controles </t>
  </si>
  <si>
    <t>Falta de control para acceder a las cookies de la página web</t>
  </si>
  <si>
    <t xml:space="preserve">Actualización PETI </t>
  </si>
  <si>
    <t xml:space="preserve">Actualizar el PETI con el  Diagrama de infraestructura </t>
  </si>
  <si>
    <t>Crear catálogo de los sistemas de información</t>
  </si>
  <si>
    <t>Definir los planes de acción del PETI</t>
  </si>
  <si>
    <t>Oficio a la Gerencia con la necesidad para que la alta gerencia tome la determinación del procedimiento a seguir</t>
  </si>
  <si>
    <t>Formato de evaluación de criterios de satisfacción y viabilidad en la gestión TIC</t>
  </si>
  <si>
    <t>Actualizar el inventarios de los activos de información</t>
  </si>
  <si>
    <t>Hacer segumiento a la herramienta de MSPI</t>
  </si>
  <si>
    <t>Proyección  a la dirección de la Lotería de Bogotá para la contratación de apoyo para el Area de Sistemas</t>
  </si>
  <si>
    <t>Implementar controles en la configuración de la red</t>
  </si>
  <si>
    <t>Definir plan de mantenimiento de equipos</t>
  </si>
  <si>
    <t>Implementar controles del firewall y antivirus</t>
  </si>
  <si>
    <t>Implementar controles para acceder o mitigar el riesgo para acceder las cookies</t>
  </si>
  <si>
    <t>Igual a la 7</t>
  </si>
  <si>
    <t xml:space="preserve"> CUARTO SEGUIMIENTO DE 20120</t>
  </si>
  <si>
    <t>CERRADAS SIN REPORTE DE AVANCE</t>
  </si>
  <si>
    <t>CERRADA POR UNIFICACIÓN CON OTRA OBSERVACIÓN</t>
  </si>
  <si>
    <r>
      <rPr>
        <b/>
        <sz val="9"/>
        <color rgb="FF00B050"/>
        <rFont val="Calibri"/>
        <family val="2"/>
        <scheme val="minor"/>
      </rPr>
      <t>**</t>
    </r>
    <r>
      <rPr>
        <b/>
        <sz val="9"/>
        <color theme="1"/>
        <rFont val="Calibri"/>
        <family val="2"/>
        <scheme val="minor"/>
      </rPr>
      <t xml:space="preserve">Algunas de las acciones que se cerraron no estan formuladas, pero de acuerdo a la demás información reportada por el área responsable,  se evidenció avances de dichas acciones y por tanto se concluyó en el cierre de las mismas. </t>
    </r>
  </si>
  <si>
    <t>Cerrada por unificación con la observación  No. 1 del Informe de Control Interno Contable 2019 vigencia  2018.</t>
  </si>
  <si>
    <t>CUMPLIDAS Y CERRADAS</t>
  </si>
  <si>
    <t xml:space="preserve">Borradodores listos para presentar propuesta   con las sugerencias   (anexos físicos). Esta pendiente su revisión en próximo Comité.                                     </t>
  </si>
  <si>
    <t>Se hizo solicitud a sistemas y se esta  trabajando en el tema), (soporte : correos) . 
Soportes (tres correos y se hizo reunión el jueves 19 de septiembre de 2019 donde se indico que ya en el aplicativo se instaló una opción para registrar el valor de los cupos así como de sus modificaciones. Sistemas revisó los campos y el día 9 de diciembre informó a la Unidad de Loterías para que proceda de su revisión (anexo correo de soporte).</t>
  </si>
  <si>
    <t>Se envia formato de inscripción en el registro de distribuidores y soportes a Secretaria General  Se registra nota en la actividad No.20 (con estos documentos se arma la hoja de vida de los distribuidores).  Una vez remitida la documentación a la Secretaria General será dejada en la carpeta de hoja de vida acorde a la actividad Número 20 registrada en el procedimiento.</t>
  </si>
  <si>
    <r>
      <t>Una vez sea aprobado el ajuste del formato "</t>
    </r>
    <r>
      <rPr>
        <b/>
        <sz val="9"/>
        <color indexed="8"/>
        <rFont val="Arial"/>
        <family val="2"/>
      </rPr>
      <t>Solicitud de inscripción en el registro de distribuidores de la Lotería de  Bogotá</t>
    </r>
    <r>
      <rPr>
        <sz val="9"/>
        <color indexed="8"/>
        <rFont val="Arial"/>
        <family val="2"/>
      </rPr>
      <t>", se procederá a dar cumplimiento a este requisito oficialmente, (Estos documentos se están consultando en Unidad de Loterías desde octubre  a los ditribuidores que están renovando los contratos y a distribuidores nuevos).     Nota: este punto depente de la aprobación de los formatos del cuato punto de este Plan de mejoramiento.</t>
    </r>
  </si>
  <si>
    <t>No se adjunatn evidecnias, para dar cierre a esta actividad</t>
  </si>
  <si>
    <t>Sr</t>
  </si>
  <si>
    <t>Se continuan realizando los informes semanales de parte de la estadística contratada donde se hace un análisis de las ventas por distribuidores midiendo asi su comportamiento y caracterizando su nivel de ventas. Se olicitó a los distribuidores información via correo electrónico sobre los sistemas con los que cuentan para la lectura de premios, no se recibió respuesta de todos los distribuidores pero se evidencia que existen distribuidores con bajo nive de ventas que no cuentan con el software mencionado.</t>
  </si>
  <si>
    <t>Se efectuó revisión y ajuste al reglamento para los distribuidores de la LB, no se consideró definir parametros mínimos para evidenciar la capacidad operativa y/o de sistemas diferentes a los requeridos en los formatos de estudio comercial e inscripción al registro de distribuidores.</t>
  </si>
  <si>
    <t>Se incluyó el cupo de cada distribuidor pero en la opción de pólizas. Se deben integrar esas dos opciones para consolidar una sola información.</t>
  </si>
  <si>
    <t>La Unidad de Loterías realiza la revisión de los antecedentes fiscales, disciplinarios y listas restrictictivas de los distribuidores nuevos y de todas las renovaciones de cupos de distribución. Los documentos se envían a la Secretaría General y hacen parte de la carpeta de cada distribuidor.</t>
  </si>
  <si>
    <t>Se le asignó al profesional I de la Unidad de Loterías la actividad de cargue y control de los premios virtuales. Durante el segundo semestre de 2020 se estan depurando las cuentas de los distribuidores virtuales junto con el profesional de cartera.</t>
  </si>
  <si>
    <t>Se ectuó la revisión y ajuste del Reglamento para los Distribuidores de la LB, no se incluyeron nuevas garantías. Se evidenció que tal como esta establecoido en el Reglamento, una garantía real puede ser el abono en efectivo del valor de la garantía, pero que esta siempre se aceptará de manera temporal mientras se constituye la pòliza o el CDT correspondiente.</t>
  </si>
  <si>
    <r>
      <t xml:space="preserve">Deficiencias en la gestión de los contratos atípicos de distribución:
</t>
    </r>
    <r>
      <rPr>
        <sz val="9"/>
        <color indexed="8"/>
        <rFont val="Arial"/>
        <family val="2"/>
      </rPr>
      <t>Cumplimiento de requisitos precontractuales.
No se encontró en los contratos suscritos con distribuidores, evidencia sobre el cumplimiento de la verificación de los antecedentes fiscales, disciplinarios y de policía, verificación de condición PEP y Listas restrictivas.</t>
    </r>
  </si>
  <si>
    <t xml:space="preserve">Solicitar   a la Secretaria General que para renovar contratos o efectuar contratos nuevos se gestione la solicitud de estos documentos </t>
  </si>
  <si>
    <t>No se adjuntan evidecnias, para dar cierre a esta actividad</t>
  </si>
  <si>
    <t xml:space="preserve">Conforme a lo informado por el área se valida el avance reportado y se da por cerrado este plan de mejoramiento </t>
  </si>
  <si>
    <t xml:space="preserve">Conforme a lo informado por el área se valida el avance reportado y el cierre de la acción. </t>
  </si>
  <si>
    <t>Contratos de prestación de servicios plan de trabajo; 
Se inció el proceso de ajuste de las TVD,las cuales el requisito para realizar las transferencias a la Dirección de archivo</t>
  </si>
  <si>
    <t>Contratos de prestación de servicios plan de trabajo;
Se inció el proceso de ajuste de las TVD,las cuales el requisito para realizar las transferencias a la Dirección de archivo.</t>
  </si>
  <si>
    <t xml:space="preserve">No se adjunta evidencia (Acta Reunión con Planeación) que permita validar que la acción se cumplió y el cierre de la misma. </t>
  </si>
  <si>
    <t>Se valida el avance reportado y se da por cerrado el presente plan de mejoramiento</t>
  </si>
  <si>
    <t>Se valida el avance reportado. Ampliar plazo</t>
  </si>
  <si>
    <t xml:space="preserve">Sin reporte de evidencia, se solicita apliar plazo. </t>
  </si>
  <si>
    <t>Comunicación reibida por parte de la aseguradora.</t>
  </si>
  <si>
    <t xml:space="preserve">Se remitirá comunicación por parte del área de recursos físicos. </t>
  </si>
  <si>
    <t xml:space="preserve">La resolución vigente de caja menor N°xxx ajustó lo relacionado a los montos. </t>
  </si>
  <si>
    <t xml:space="preserve">Se ajustará el procedimiento de cjaja menor, para que los soportes de cada reembolso queden expresos y adjuntos en el reembolso. </t>
  </si>
  <si>
    <t>Se han realizado arqueos periódicios al manejo de la caja menor, verificando, entre otros aspectos, el cumplimiento de los términos para la legalización de los gastos.</t>
  </si>
  <si>
    <t>Se están Publicando las Resoluciones, Noticias y demás información publica.</t>
  </si>
  <si>
    <t xml:space="preserve">Se Actualizo la Matriz </t>
  </si>
  <si>
    <t>Validar si con la Publicación en Secop este tema de da por cerrado</t>
  </si>
  <si>
    <t>En Tramite</t>
  </si>
  <si>
    <t>Es Tramite recomendaciones SEO</t>
  </si>
  <si>
    <t>Se encuentra en proceso de eliminación de información histórica no  vital</t>
  </si>
  <si>
    <t>En Procesos de Actualización</t>
  </si>
  <si>
    <t>Se Actualizo la Matriz de Comunicaciones</t>
  </si>
  <si>
    <t>Se Actualizo la Matriz de Comunicaciones publicada el 16 de Julio</t>
  </si>
  <si>
    <t>Actualización del Secop por parte de Secretaria General</t>
  </si>
  <si>
    <t>Se solicita el Detalle de las Actividades</t>
  </si>
  <si>
    <t>Se esta Actualizando la información  de Acuerdo con las recomendaciones del SEO y la actualización del botón de transparencia</t>
  </si>
  <si>
    <t>Se actualizo la información de la estructura del Botón de transparencia en la Pagina WEB</t>
  </si>
  <si>
    <t>Se actualizo la información de la estructura del Botón de transparencia en la Pagina WEB; esta diferenciado de los demás Items de la Pagina; con la población con discapacidad, esta en proceso de Actualización</t>
  </si>
  <si>
    <t>Matriz</t>
  </si>
  <si>
    <t>Los procedimientos se encuentran en tramite de aprobación; adicionalmente se realizo la capacitación en Siplaf al Oficial de Cumplimiento</t>
  </si>
  <si>
    <t>Aunque se actualizaron los informes. La actualización de información  se dio a destiempo, por  falta del usuario pero se tomaron las capacitaciones respectivas.</t>
  </si>
  <si>
    <t>Se cumplieron las Capacitaciones del Oficial de Cumplimiento.</t>
  </si>
  <si>
    <t>Las Capacitaciones fueron tomadas por el oficial e Cumplimiento</t>
  </si>
  <si>
    <t xml:space="preserve">Formular plan de capacitación y sensibilización en temas contables a todas las personas asociadas a los procesos. </t>
  </si>
  <si>
    <t xml:space="preserve">Hacer una revisión integral de los riesgos relacionados al rpcesos contables y hacer los ajustes a que hayan lugar. </t>
  </si>
  <si>
    <t>Retomar lo hablado en las ultimas sesiones; Formular plan de sostenibilidad, garantizar la sesión periodica del comité de sostenibilidad (mensual).</t>
  </si>
  <si>
    <t xml:space="preserve">Realizar trimestralmente con el reporte del SIPROJWEB. </t>
  </si>
  <si>
    <t xml:space="preserve">Realizar seguimiento periódico al plan de mejoramiento. </t>
  </si>
  <si>
    <t xml:space="preserve">Se revisará la resolución para ajustarlo al manejo que se tiene de la polica global. </t>
  </si>
  <si>
    <t xml:space="preserve">Pendiente de envío de evidencia que valide el cumplimiento de la acción y el cierre de la misma. </t>
  </si>
  <si>
    <t xml:space="preserve">Se ajustará el procedimiento de caja menor, para que los soportes de cada reembolso queden expresos y adjuntos en el reembolso. </t>
  </si>
  <si>
    <t>Cerrada por unificación con la en la Observación 1 del informe Interno Contable 2019.</t>
  </si>
  <si>
    <t>No se adjuntan evidenCias, para dar cierre a esta actividad.</t>
  </si>
  <si>
    <t xml:space="preserve"> Se elimina, reitera parcialmente  lo señalado en la Observación 1 del informe Interno Contable a 31 de diciembre de  2019.</t>
  </si>
  <si>
    <t>Cerrada por unificación con LA No. 2.5 DE GESTIÓN FINANCIERA Y CONTABLE 2018.</t>
  </si>
  <si>
    <t>Cerrada por unificación con la observación N°1.</t>
  </si>
  <si>
    <t xml:space="preserve">Se reportó que se realizará el plan de mejora. </t>
  </si>
  <si>
    <t>Modificación fecha terminanción</t>
  </si>
  <si>
    <t>Modificación Fecha terminación</t>
  </si>
  <si>
    <t>El  cumplimiento de estos hallazgos está supeditado a la modificación del Manual de Contratación, el cual se trabajó en la vigencia 2020 en un cumplimiento de 70%, sin embargo y conforme a la Circular Externa 001 de 2019, se estableció la obligatoriedad de la Lotería de Bogotá de correr su actividad contractual a través de la plataforma SECOP II, situación que obligó nuevamente a modificar el Manual el cual se encuentra a la fecha proyectado y revisado en un 90% por grupo interdisciplinario, razón por la cual se solicita se reprograme la fecha de cumplimiento de esta actividad hasta el 30 DE OCTUBRE DE 2020, término en el cual se socializará a los trabajos y se expedirá el respectivo Manual.</t>
  </si>
  <si>
    <t>Actualmente los directivos de la empresa vienen trabajando en la revisión y modificación de la Matriz de riesgos de la Entidad, por lo que la Secretaría General presentará  y participará en la reunión correspondiente teniendo en cuenta la modificación de los riesgos conforme la observaci´´on de Control Interno. Se solicita reprogramar esta actividad hasta el 30 DE OCTUBRE DE 2020.</t>
  </si>
  <si>
    <t>La Secretaría General en la vigencia 2020 remitió Correo con las Tablas de retención Documental, sin embargo con el cambio de administración se suscribió el contrato de prestación de servicios 53 de 2020 a través del cual se va a realizar con expertos el trabajo de las TVD, por lo que el cumplimiento de esta actividad está sujeta a la ejecución de este contrato, en consecuencia se solicita reprogramar esta actividad hasta el 30 DE MARZO DE 2021.</t>
  </si>
  <si>
    <t xml:space="preserve">Esta actividad se encuentra cumplida en un 90%, estando pendiente la revisión de la Unidad de Recursos Físicos, por lo que se solicita reprogramar esta actividad hasta el 15 DE OCTUBRE de 2020. </t>
  </si>
  <si>
    <t>Actualmente los directivos de la empresa vienen trabajando en la revisión y modificación de la Matriz de riesgos de la Entidad, por lo que la Secretaría General presentará  y participará en la reunión correspondiente teniendo en cuenta la modificación de los riesgos conforme la observación de Control Interno. Se solicita reprogramar esta actividad hasta el 30 DE OCTUBRE DE 2020.</t>
  </si>
  <si>
    <t xml:space="preserve">
Tal y como se definió en la reunión por la alta Gerencia, estas actividades tomarán un término de un año, razón por la cual se solicita la reprogramación de esta actividad hasta el 30 DE NOVIEMBRE de 2021</t>
  </si>
  <si>
    <t xml:space="preserve">
Tal y como se definió en la reunión por la alta Gerencia, estas actividades tomarán un término de un año, razón por la cual se solicita la reprogramación de esta actividad hasta el 30 DE NOVIEMBRE de 2021.</t>
  </si>
  <si>
    <t>Se valida el avance reportado y procede a dar cierre a este plan de mejormaiento.</t>
  </si>
  <si>
    <t>PETI actualizado.</t>
  </si>
  <si>
    <t>Acción de mejora</t>
  </si>
  <si>
    <t>Formato creado</t>
  </si>
  <si>
    <t>La estructura organizacional de la entidad no esta acorde con el Decreto 415 de 2016</t>
  </si>
  <si>
    <t>Oficio a la gerencia</t>
  </si>
  <si>
    <t xml:space="preserve">Viabilidad de Oracle BI para Lotería </t>
  </si>
  <si>
    <t>Inventario actualizado de los activos de información</t>
  </si>
  <si>
    <t xml:space="preserve"> 
Encuestas</t>
  </si>
  <si>
    <t>Procedimiento creado de mesa de servicio</t>
  </si>
  <si>
    <t xml:space="preserve">Reporte a la mesa de las novedades </t>
  </si>
  <si>
    <t>Socialización Seguridad de la Información</t>
  </si>
  <si>
    <t>Herramienta MPSI
Políticas de seguridad de la Información
Política Institucional  de seguridad y privacidad de la información</t>
  </si>
  <si>
    <t>Se está adelantando el seguimiento del MSPI</t>
  </si>
  <si>
    <t>Envíar a la Gerencia la necesidad del recurso humano para el apoyo al área de sistemas</t>
  </si>
  <si>
    <t>Se envia correo a la Gerente con la proyección de los perfiles del talento humano que se requiere</t>
  </si>
  <si>
    <t>Procedimientos actualizados</t>
  </si>
  <si>
    <t>Se actualizaron los procedimientos de sistemas, 
Copias de seguridad,
Administración de usuarios
Mesa de Servicio
Certificación Venta Virtual
Desarrollo de Aplicaciones</t>
  </si>
  <si>
    <t>Mapa de riesgos  actualizada</t>
  </si>
  <si>
    <t>Configuración de la red</t>
  </si>
  <si>
    <t>Controles implementados en la red</t>
  </si>
  <si>
    <t>Se esta trabajando en la configuración de los controles en la red</t>
  </si>
  <si>
    <t xml:space="preserve">identificación y mantenimiento al Cableado </t>
  </si>
  <si>
    <t>Se esta definiendo el Plan de mantenimiento</t>
  </si>
  <si>
    <t>Configuración del Firewall 
Configuración del antivirus
Seguimiento PRTG
Seguimiento FAZ</t>
  </si>
  <si>
    <t>Página Web Actualizada</t>
  </si>
  <si>
    <t>Página web actualizada</t>
  </si>
  <si>
    <t>Se resuelven las vulnerabilidades</t>
  </si>
  <si>
    <t>AUDITORÍA APUESTAS PROCESOS DE “EXPLOTACIÓN DE JUEGOS DE SUERTE Y AZAR” Y “CONTROL, INSPECCIÓN Y FISCALIZACIÓN 2019”</t>
  </si>
  <si>
    <t>AUDITORÍA AL PROCESO DE GESTIÓN CONTRACTUAL 2020</t>
  </si>
  <si>
    <t>INFORME AUSTERIDAD EN EL GASTO PÚBLICO II TRIMESTRE 2020</t>
  </si>
  <si>
    <t>INFORME AUSTERIDAD EN EL GASTO PÚBLICO III TRIMESTRE 2020</t>
  </si>
  <si>
    <t>AUDITORÍA AL PROCESO DE GESTIÓN FINANCIERO Y CONTABLE 2020</t>
  </si>
  <si>
    <t>AUDITORÍA AL “SISTEMA INTEGRAL DE PREVENCIÓN Y CONTROL DE LAVADO DE ACTIVOS Y FINANCIACIÓN DEL TERRORISMO SIPLAFT” 2020 ”</t>
  </si>
  <si>
    <t>GESTIÓN JURIDICA 2019</t>
  </si>
  <si>
    <t>Deficiencias en el cargue de las actuaciones procesales y ausencia de evidencias en el seguimiento que efectúan los apoderados a los procesos judiciales en el sistema SIPROJWEB:
Falta de controles en el manejo de la herramienta tecnológica SIPROJWEB.
Debilidad en elseguimiento por parte de la entidad frente a las obligaciones a cargo de los abogados externos, pactadas en los respectivos contratos</t>
  </si>
  <si>
    <t>Falta de control y seguimiento por parte de los supervisores  al cumplimiento de las obligaciones establecidas en los contratos de prestación de servicios de los contratistas relacionadas con el registro y actualización de las actuaciones en el SIPROJWEB.</t>
  </si>
  <si>
    <t>1. Los informes de actividades de los contratistas, deberán manifestar si se realizaron actualizaciones en el SIPROJWEB y aportar las evidencias.
2. Estipulación contractual de obligación de imprimir pantallazo  de los registros de las actuaiones y  la manfestación de falta de actividad  procesal cuando no hayan actuaciones procesales durante 3 meses.</t>
  </si>
  <si>
    <t>30/02/2020
15/03/2020</t>
  </si>
  <si>
    <t>31/12/2020
13/03/2020</t>
  </si>
  <si>
    <t>Inconsistencia de la información contenida en el SIPROJWEB relacionada con los apoderados activos e inactivos.</t>
  </si>
  <si>
    <t>Falta de control en  el registro de usuarios que aparecen en el SIPROJWEB.</t>
  </si>
  <si>
    <t>1. Realizar  la actualización de procesos terminados que no fueron cerrados por los apoderados que ya no tienen vinculación con la empresa. Solicitar la activación y desvinculación de trabajadores y contratistas que ya no son apoderados de los procesos judiciales.  
2. Cumplir con lo señalado en la Circular 001 de 2019 de la Secretaría Jurídica de la Alcaldía Distrital.</t>
  </si>
  <si>
    <t>30/02/2020</t>
  </si>
  <si>
    <t>No se cuenta en la entidad con evidencia documentada que permita conocer los criterios que tuvo el apoderado para la calificación de los diferentes factores de riesgo judicial. .</t>
  </si>
  <si>
    <t xml:space="preserve">
 Falta de control sobre los crtiterios que tuvieron los apoderados judiciales para calificar el contingente judicial </t>
  </si>
  <si>
    <t xml:space="preserve">1. Solicitar concepto a la Agencia de Defensa Jurídica del Estado y  a la Dirección Distrital de Defensa Judicial y Prevención  del Daño Antiijurídico de la Alcaldía Mayor de Bogotá D.C., sobre la diretrices o guia para la calificación del contingente judicial.                                                                     
2. Estipulación contractual de obligación de anexar trimestralmente de con los informes  de actividades documento que contenga los criterios empleados por los apoderados judiciales para la calificación del contingente judicial </t>
  </si>
  <si>
    <t>Se estableció que, a la fecha del 4 de diciembre de 2019, en el aplicativo aún existen 11 procesos sin revisión del contingente judicial.</t>
  </si>
  <si>
    <t>Falta de control y seguimiento por parte de los supervisores  al cumplimiento de las obligaciones establecidas en los contratos de prestación de servicios de los contratistas relacionadas con la calificación del contigente judicial en el SIPROJWEB.</t>
  </si>
  <si>
    <t>1.  Modificación de los contratos de representación judicial con la estipulación de la  obligación de imprimir pantallazo o evidencia  de la calificación trimestral del Contigente Judicial.</t>
  </si>
  <si>
    <t>De los 14 procesos de la muestra, 6 corresponden a procesos en contra de la entidad; revisada la información sobre la valoración del contingente judicial, se encontró lo siguiente: 2019-01397 no reporta ningún valor; el proceso 2012-00271 se registra en "0" y proceso 2017-00351 se registra en "0"</t>
  </si>
  <si>
    <t xml:space="preserve">1. Solicitar a  la Dirección Distrital de Defensa Judicial y Daño Antijurídico información respecto a  por qué en la calficación  los procesos radicados se reportan en cero.
2. Recibida la respuesta se procederá a realizar los ajustes requeridos.
</t>
  </si>
  <si>
    <t xml:space="preserve">Deficiencias en el cumplimiento del procedimiento de emisión concepto jurídico  PRO103-226-7.
Ninguno de los conceptos jurídicos analizados se sujeta en su totalidad al procedimiento aprobado internamente por la entidad
</t>
  </si>
  <si>
    <t>Deficiencias en el cumplimiento del procedimiento de emisión concepto jurídico.</t>
  </si>
  <si>
    <t>1. Revisar el procedimiento vigente de emisión concepto jurídico y analizar si este a la fecha contiene los aspectos observados por la Oficina de Control Interno.
2. Revisado el Documento, se procederá en caso de requerir la modificación a efectuarla o en su defecto a remitirle el procedimiento vigente.</t>
  </si>
  <si>
    <t>Deficiencias en el procedimiento de expedición de actos administrativos.
Ausencia, dentro del procedimiento PRO103-227-7 Expedición de Resoluciones, de puntos de control orientados, a verificar el tipo de acto administrativo que se está expidiendo, para validar el mecanismo idóneo para su publicitad (comunicación, notificación, publicación)</t>
  </si>
  <si>
    <t>Falta de control por parte de los encargados de suscribir,  comunicar,  notificar o publicar  los actos administrativos propios de la entidad, para  identificar la disposición legal que deben aplicar según el acto expedido en lo referente a la forma o manera de comunicación del mismo.</t>
  </si>
  <si>
    <t>1. Revisar el procedimiento de expedición  de resoluciones con el fin de evaluar la inclusión  dentro del mismo,de un instructivo para identificar cuando se trata  de un acto administrativo de carácter General , el cual se debe publicar y cuando se trate de un acto administrativo de carácter particular el cual se debe comunicar o notificar de acuerdo a los efectos jurídicos que produzca .</t>
  </si>
  <si>
    <t xml:space="preserve">Deficiencias estructurales, funcionales y de riesgos sobre el proceso de Gestión Jurídica.
Falta de identificación del área jurídica dentro de la estructura organizacional; </t>
  </si>
  <si>
    <t xml:space="preserve"> En la estructura organizacional efectuada a la Lotería de Bogotá, en el 2006, se asignaron  las funciones de la denominada para ese entonces "Oficina Jurídica" la cual desapareció  de la estructura, asignandoselas   a la hoy denominada Secretaria General.</t>
  </si>
  <si>
    <t>1.  Se presentará una solicitud a la  Oficina de Talento Humano con el fin de analizar la viabilidad de realizarse un diagnóstico , técnico, jurídico y financiero respecto a la necesidad  de modfiicar el diseño de la estructura organizacional de la Entidad  y asignar  a la Secretaría General la Oficina Jurídica o de crear una dependencia independiente en cargada de la gestión jurídica.
 Lo anterior teniendo en cuenta que en el Plan Anua lde Adquisiciones, la Unidad de Talento Humano contempló la necesidad de celebrar un contrato para la realización de un estudio técnico sobre la modificación de la estructura de acuerdo a los requerimientos de Control Interno .</t>
  </si>
  <si>
    <t xml:space="preserve">Deficiencias estructurales, funcionales y de riesgos sobre el proceso de Gestión Jurídica.
 ii) Deficiencias en el alcance del proceso de Gestión Jurídica </t>
  </si>
  <si>
    <t xml:space="preserve">Obedece a la estructura organizacional actual de la Entidad, ocurrida en 2006. </t>
  </si>
  <si>
    <t>1.  Se presentará una solicitud a la  Oficina de Talento Humano con el fin de analizar la viabilidad de realizarse un diagnóstico , técnico jurídico y financiero respecto a la necesidad  de modfiicar el diseño de la estructura organizacional de la Entidad  y asignar  a la Secretaría General la Oficina Jurídica o de crear una dependencia independiente en cargada de la gestión jurídica.
 Lo anterior teniendo en cuenta que en el Plan Anua lde Adquisiciones, la Unidad de Talento Humano contempló la necesidad de realizarse un contrato para la realización de un estudio técnico sobre la modificación de la estructura de acuerdo a los requerimientos de Control Interno .</t>
  </si>
  <si>
    <t>Deficiencias en la estructuración del Riesgo, asignado a la Gestión Jurídica</t>
  </si>
  <si>
    <t xml:space="preserve">1.Solicitud de Concepto a la Agencia de Defensa Jurídica del Estado y a la Direccción Distrital  de Defensa Judicial Prevención del Daño Antijurídico, con el fin de que dichas entidades emitan posición o pronunciamiento relacionado con las directrices o lineamientos para establecer el riesgo en materia de gestión jurídica.
2. Se analizarán y valorarán los riesgos asignados al proceso de Gestión Jurídica y se procederá a realizar la modificación correspondiente.
</t>
  </si>
  <si>
    <t>Deficiencias en la gestión de riesgos y controles del proceso de Gestión Contractual, teniendo en cuenta que la matriz de riesgos que se está incorporando en los contratos, si bien se remite en su configuración a la Matriz de riesgos definida por CCE, no se encuentra asociada a los instrumentos de gestión de riesgos de la entidad (Política de Riegos  Matriz de riesgos y controles). De igual forma, dentro del sistema de gestión del riesgo en la entidad no se prevén criterios específicos para la gestión del riesgo contractual, que atiendan las orientaciones que sobre el particular se definen en el Manual para la Identificación y Cobertura del Riesgo en los Procesos de Contratación expedido por CCE,  en relación con: i) El establecimiento del contexto en el cual se adelanta el Proceso de Contratación; ii) La identificación y clasificación de los Riesgos del Proceso de Contratación; iii) La evaluación y calificación de los Riesgo; iv) la asignación y tratamiento de los Riesgo y v) El monitoreo y revisión de la gestión de los Riesgos.</t>
  </si>
  <si>
    <t>En opinión de esta auditoría, la situación descrita tiene origen en la débil cultura del riesgo al
interior de la entidad, que se expresa en el cumplimiento formal de determinados requisitos, sin
que se apropie de manera integral y efectiva por parte de todos los servidores vinculados a la
gestión; de igual forma, a la desconexión entre los procesos de “Gestión de Riesgos” y Gestión
Contractual” a efectos de establecer, en los instrumentos institucionales para la gestión de
riesgos, los criterios específicos relativos a la gestión del riesgo contractual.</t>
  </si>
  <si>
    <r>
      <rPr>
        <b/>
        <sz val="10"/>
        <color theme="1"/>
        <rFont val="Arial"/>
        <family val="2"/>
      </rPr>
      <t>1</t>
    </r>
    <r>
      <rPr>
        <sz val="10"/>
        <color theme="1"/>
        <rFont val="Arial"/>
        <family val="2"/>
      </rPr>
      <t xml:space="preserve">.Elaboración de   guía con relación a
“la tipificación, estimación, y asignación de los riesgos previsibles en la contratación de acuerdo con la Matriz de finidad por CCE”. </t>
    </r>
    <r>
      <rPr>
        <b/>
        <sz val="10"/>
        <color theme="1"/>
        <rFont val="Arial"/>
        <family val="2"/>
      </rPr>
      <t>2,</t>
    </r>
    <r>
      <rPr>
        <sz val="10"/>
        <color theme="1"/>
        <rFont val="Arial"/>
        <family val="2"/>
      </rPr>
      <t xml:space="preserve"> Se procederá a solicitar la  revisión integral y el ajuste de los los
instrumentos institucionales para la gestión de riesgos  (Política de Riesgos, Matriz de Riesgos y
Controles en tema contractual ),  a la Matriz emitida por Colombia Compra Eficiente. </t>
    </r>
  </si>
  <si>
    <r>
      <rPr>
        <b/>
        <sz val="10"/>
        <color theme="1"/>
        <rFont val="Arial"/>
        <family val="2"/>
      </rPr>
      <t>1,</t>
    </r>
    <r>
      <rPr>
        <sz val="10"/>
        <color theme="1"/>
        <rFont val="Arial"/>
        <family val="2"/>
      </rPr>
      <t xml:space="preserve"> Guia para la tipificación stimación, y asignación de los riesgos previsibles en la contratación  y atendiendo el papel de empresa industrial y comercial del Distrito 2, Revisión de las politicas de riesgo, Matriz de Riesgos en contratación y ajuste de ser necesario a la matriz de  CCE y en concordancia con la guía del númeral 1 </t>
    </r>
  </si>
  <si>
    <t>Planeación , Secretaria General , Gerencia  y el  Comité Institucional de Gestión y Desempeño</t>
  </si>
  <si>
    <t xml:space="preserve">Deficiencias en relación con la documentación de los procesos contractuales en el SECOP II y en los expedientes físicos, donde no se evidencia una directriz documentada que defina de manera clara y precisa, cuales son los documentos del proceso contractual que deben ser publicadas en el SECOP II y en la Tienda Virtual,  lo mismo que, en la falta de rigurosidad (autocontrol) por parte de los servidores responsables de la verificación de los documentos que debe ser publicada en  dichas plataformas.
</t>
  </si>
  <si>
    <t>Ausencia de una directriz documentada que defina de manera clara y precisa, cuales son los documentos del proceso contractual que deben ser publicadas en el SECOP II y en la Tienda Virtual, lo mismo que en la falta de rigurosidad (autocontrol) por parte de los servidores responsables de la verificación de los documentos que debe ser publicada en dichas plataformas.</t>
  </si>
  <si>
    <t>Elaboración lista de chequeo para los expedientes virtuales en atención a la calidad de la Lotería de Bogotá una vez se  expida el manual de contratación . 2, Se realizara comunicaciones con instrucciones de cargue de información a las áreas intervinientes en el proceso de contratación indicando sus responsabilidades</t>
  </si>
  <si>
    <t xml:space="preserve">1. Lista de chequeo.2,Comunicaciones de cargue de información </t>
  </si>
  <si>
    <t>Secretaria General ,  Gerencia  y el  Comité Institucional de Gestión y Desempeño</t>
  </si>
  <si>
    <t>Revisados los contratos objeto de análisis y los celebrados para la atención de actividades en el marco de la emergencia generada por el COVID 19, se encuentran las siguientes clausulas 13)  GARANTÍA LEGAL, 14) PENAL PECUNIARIA, 15)  MULTAS y 16)  APLICACIÓN DE LAS MULTAS Y DE LA PENAL PECUNIARIA, no cuentan con criterio claramente definido en el Manual de Contratación, respecto del régimen sancionatorio, que esté alineado con las disposiciones legales que rigen la contratación para las entidades con régimen especial de contratación y las orientaciones que sobre el particular ha definido Colombia Compra Eficiente.</t>
  </si>
  <si>
    <t>Falta de un criterio claramente definido en el Manual de Contratación, respecto del régimen sancionatorio,  alineado con las disposiciones legales que rigen la contratación para las entidades con régimen especial de contratación y las orientaciones que sobre el particular ha definido Colombia Compra Eficiente.</t>
  </si>
  <si>
    <t>incorporación de disposiciones respecto del régimen sancionatorio, alineadas con la normatividad vigente respecto las entidades con régimen especial de contratación al Manual de contratación que está realizando la entidad.</t>
  </si>
  <si>
    <t>Incorporación al Manual de Contrtación</t>
  </si>
  <si>
    <t xml:space="preserve">Revisados los contratos objeto de análisis y los celebrados para la atención de actividades en el marco de la emergencia generada por el COVID 19, se encuentran deficiencias en la identificación de riesgos y la exigencia de garantías, toda vez que, se evidencia ausencia de criterios claros y documentados respecto de la necesidad de que, en todos los casos, independientemente de la modalidad de contratación, se realice y se documente el respectivo análisis de los riesgos del contrato y se establezca los mecanismos para su mitigación.  </t>
  </si>
  <si>
    <t>Ausencia de criterios claros y documentados respecto de la necesidad de que, en todos los casos, independientemente de la modalidad de contratación, se realice y se documente el respectivo análisis de los riesgos del contrato y se establezca los mecanismos para su mitigación.</t>
  </si>
  <si>
    <t>Elaboración de   guía con relación a
“la tipificación, estimación, y asignación de los riesgos previsibles en la contratación . Se estableceran criterios para las  coberturas y
vigencias de las garantías; y en aquellos casos en los que de
acuerdo con el análisis de riegos, no se considere necesario la exigencia de pólizas de
garantía, se  indicará la justificación e indicará la 
mitigación del riesgo que se adoptaran</t>
  </si>
  <si>
    <t>Guía</t>
  </si>
  <si>
    <t>Revisados los contratos objeto de análisis y los celebrados para la atención de actividades en el marco de la emergencia generada por el COVID 19, se encuentran deficiencias en el registro de información sobre supervisión de los contratos en la plataforma SECOP II, toda vez que se presenta ausencia de reportes completos y oportunos sobre la ejecución de los contratos, por la la falta de autocontrol por parte de los servidores designados a la supervisión de los contratos, lo mismo que a la ausencia de monitoreos por parte de la segunda línea de defensa (Secretaría General- área de contratación), para verificar el cumplimiento de actividades propias del proceso de gestión contractual.</t>
  </si>
  <si>
    <t>Falta de autocontrol por parte de los servidores designados a la supervisión de los contratos, lo mismo que a la ausencia de monitoreos por parte de la segunda línea de defensa (Secretaría General- área de contratación), para verificar el cumplimiento de actividades propias del proceso de gestión contractual.</t>
  </si>
  <si>
    <t>Comunicación dirigida a la supervison contratctual  contenido: Para el pago que pretende hacer efectivo en función de la supervisión debera acreditar en su informe   pantallazo de la incorporación del pago anterior  al SECOP  dentro de los plazos  razonables para la efectividad de los principios de publicidad y transparencia .</t>
  </si>
  <si>
    <t xml:space="preserve">Correo </t>
  </si>
  <si>
    <t xml:space="preserve">Secretaria General y Gerencia General. </t>
  </si>
  <si>
    <t xml:space="preserve">Revisados los contratos objeto de análisis y los celebrados para la atención de actividades en el marco de la emergencia generada por el COVID 19, se encuentran deficiencias en la la identificación de códigos UNSPSC, de acuerdo con la metodología establecida para el calsificador de bienes y servicios señalado en la Guía para las Entidades Estatales con régimen especial de contratación, expedida por Colombia Compra Eficiente , respecto de la obligación de publicar su actividad contractual en el SECOP II; esta inadecuada clasificación de los bienes y servicios contratados, implica el incumplimiento de las orientaciones que sobre el particular ha definido CCE y puede dar lugar a generar inconsistencias en el registro y reporte de la información de la entidad.
</t>
  </si>
  <si>
    <t>Falta de capacitación y entrenamiento a los servidores encargados de la formulación de los estudios previos y del cargue de la información en la plataforma del SECOPII, respecto de la clasificación de los bienes y servicios, de acuerdo con el Clasificador de bienes y servicios de Naciones Unidas.</t>
  </si>
  <si>
    <t>Capacitación y entrenamiento a los supervisores de los contratos y demás servidores encargados de la formulación de los estudios previos y del cargue de la información en la plataforma del SECOPII, respecto de la adecuada aplicación del Clasificador de bienes y servicios de Naciones Unidas.</t>
  </si>
  <si>
    <t xml:space="preserve">Secretaria General </t>
  </si>
  <si>
    <t xml:space="preserve"> INFORME AUSTERIDAD EN EL GASTO PÚBLICO II TRMESTRE 2020 </t>
  </si>
  <si>
    <t>En el informe reportado por el área, no se comunica si se logró formalizar las gestiones pertinentes para resolver de manera definitiva la distribución razonable de la factura de energía de las áreas comunes, la cual se realiza con base en el índice de ocupación, en donde se les da un peso significativo a las áreas comunes. Esto en obediencia a que, en el informe del primer trimestre se expresó las acciones que se adelantaron ante el Consejo de Administración de la copropiedad frente al tema.</t>
  </si>
  <si>
    <t>La entidad no ha dado cumplimiento a lo previsto en el artículo 28 a 30 del Decreto 492 de 2019, Por el cual se expiden lineamientos generales sobre austeridad y transparencia del gasto público en las entidades y organismos del orden distrital y se dictan otras disposiciones; relacionados con la definición del Plan de Austeridad, la formulación de los indicadores de austeridad y de cumplimiento y la presentación del informe con la definición de los gastos elegibles y la ejecución de los mismos durante el periodo enero a junio de 2020</t>
  </si>
  <si>
    <t>Los teléfonos celulares que fueron asignados a la Secretaría General y a la Subgerencia General, por problemas técnicos relacionados con la contraseña de acceso, están actualmente fuera de servicio; sin embargo, se les solicitó a los funcionarios que tienen a su cargo las respectivas líneas, que utilicen la tarjeta Sim en los equipos de su propiedad, mientras se logra la habilitación de los citados equipos.</t>
  </si>
  <si>
    <t xml:space="preserve"> INFORME AUSTERIDAD EN EL GASTO PÚBLICO III TRMESTRE 2020 </t>
  </si>
  <si>
    <t>En cuanto al componente de Zonas Comunes, que se cancela con base en el índice de ocupación, se advierte un incremento del 38.41% frente al periodo anterior, lo cual no resulta razonable, si se tiene en cuenta que, a la entidad solo está ingresando un grupo reducido de servidores, los parqueaderos no se están utilizando y el ascensor se encuentra fuera de servicio.</t>
  </si>
  <si>
    <t xml:space="preserve">En el predio de propiedad de la Entidad, ubicado en la Kr. 54 No. 47 A sur – 30 del Barrio Veneciase reporta un valor de $ 1.266.620 por este rubro, evidenciando un aumento en la factura de dicho predio el cual se encuentra desocupado. Conforme a lo informado por la Unidad de Recursos Físicos, como resultado de esta gestión, la Empresa de Energía, realizó visitas al predio para verificar que el mismo estuviera desocupado y, si bien no generó cobro por consumo, si facturó otros cargos fijos de los periodos anteriores, lo que dio lugar al monto total facturado; situación que evidencia la falta de control y seguimiento. </t>
  </si>
  <si>
    <t>Se reitera lo señalado en el informe anterior, en el sentido de que, la entidad no ha dado cumplimiento a lo previsto en el artículo 28 a 30 del Decreto 492 de 2019, Por el cual se expiden lineamientos generales sobre austeridad y transparencia del gasto público en las entidades y organismos del orden distrital y se dictan otras disposiciones; relacionados con la definición del Plan de Austeridad, la formulación de los indicadores de austeridad y de cumplimiento y la presentación del informe con la definición de los gastos elegibles y la ejecución de los mismos durante el periodo enero a junio de 2020</t>
  </si>
  <si>
    <t>Deficiente Gestión en el cumplimiento de  los Planes de Mejoramiento: Se identifican deficiencias respecto de la formulación y seguimiento a las acciones de mejora de los  hallazgos comunicados en los informes de Auditoria Regular 2018, 2019, auditoria de cumplimiento 2020 y Auditoría Regular 2020, de la Contraloría de Bogota; como de los relacionados con las observaciones plasmasdas por la OCI, en el desarrollo de las auditorías internas e informes de ley.</t>
  </si>
  <si>
    <t>Deficiencias  e inseguridad en el uso del software administrativo financiero y contable: Se evidencia que el aplicativo diseñado para el manejo del módulo de contabilidad carece de parámetros restrictivos que impidan que un hecho contable se repita en su registro, afectando así el reporte de información razonable, confiable, consistente , verificable,  oportuno y objetivo; Adicional, la falta de planificación y control por parte de los responsables de los procesos (U. financiera y Contable - Oficina Sistemas) para evitar que situaciones como la descrita se presente.</t>
  </si>
  <si>
    <t xml:space="preserve"> Incumplimiento en el anexo de documentos y soportes a la factura o cuenta de cobro que son requeridos para la elaboración de las órdenes de pago: 
El no verificar diligentemente la información que contienen los documentos y solicitar la orden de pago mediante el aplicativo adjuntando únicamente los soportes con los que se cuenta en el momento, lo mismo que, no verificar y exigir la presencia de los documentos y soportes solicitados para la autorización, causación y elaboración de las ordenes de pago, evidencian las deficiencias existentes en la implementación del proceso diseñado y aprobado en la entidad.</t>
  </si>
  <si>
    <t xml:space="preserve">Inconsistencias en el registro de información correspondiente al concepto de nómina de la entidad - Aportes  Fondo de solidaridad: Dentro del procedimiento PRO320-221-7 LIQUIDACIÓN NÓMINA de gestión del Talento Humano, uno de los responsables de las actividades “Aprobar y expedir orden de pago” es la Unidad Financiera y Contable, y el no realizar un procedimiento de verificación y validación exhaustivo de la información que se procesa, conlleva a que la información que se registra por cada uno de los hechos contables, carezca de razonabilidad, veracidad, consistencia y objetividad, incumpliendo en parte con el objetivo del procedimiento adoptado para la gestión de la sostenibilidad de la información financiera y de estados financieros. </t>
  </si>
  <si>
    <t>Inconsistencias en el registro de información correspondiente al concepto de nómina de la entidad- Retención en la Fuente:Se evidencia la aplicación de un % de retención en la fuente diferente al correspondiente, establecido por la DIAN a algunos funcionarios, derivado de la falta de verificación y control a los cálculos realizados por  la Unidad de Talento Humano.</t>
  </si>
  <si>
    <t>Falta de claridad en las notas a los Estados Financieros de la entidad. En el Manual de Políticas Contables de la entidad, apartado 6.3. BENEFICIOS A LOS EMPLEADOS, no se hace referencia al reconocimiento y medición inicial, revelación y referencia normativa del concepto de horas extras y festivos, que permita una mayor claridad sobre el manejo y comportamiento actual de dicha cuenta; adicional, las notas a los estados financieros que presenta la entidad al finalizar cada vigencia, para la cuenta 25- BENEFICIOS A LOS EMPLEADOS, subcuenta 2511- Beneficios a corto plazo, en donde se describen las horas extras y festivos como “erogaciones en el gasto del periodo por concepto de beneficios a los empleados de corto y largo plazo”, no hacen referencia o especificación, a los dos conceptos que actualmente conforman la cuenta de Horas Extras y Festivos de la entidad.</t>
  </si>
  <si>
    <t xml:space="preserve">Deterioro de inversión en acciones Banco Popular: entre enero de 2015 y agosto de 2020, esta inversión ha presentado un deterioro  del - 44% pasando de $5.447.618.491 en enero de 2015 a $3.069.080.840, en agosto de 2020;  el 21.2% de este deterioro, se presenta en lo que va corrido del presente año.
Como consecuenia de este situación, se ha tenido un deteriro de los recursos de la entidad que, de acuerdo con lo reportado en los Estados Financieros, entre diciembre de 2018 y diciembre de 2019, fue de $1.972.980.540 y además, con base en la información reportada por la BVC, entre diciembre de 2019 y agosto de 2020, el deterioro asciende a $504.206.138.
</t>
  </si>
  <si>
    <t>Deficiencia en la gestión del Comité Técnico de Sostenibilidad Contable:  Durante las vigencias 2018 y 2019, el Comité Técnico de Sostenibilidad Contable, sólo se reunió en una ocosión (27 de diciembre de 2019); en dicha oportunidad roman deciciones que hasta la fecha de cierre de la presnete auditoria no se han gestionado. temas que la OCI recomendó qué, independientemente de la decisión sobre la depuración contable, jurídicamente los procesos deben continuar; igualmente recomendó la presentación  por parte del área responsable, de un Plan de Sostenibilidad Contable.
- Se puede advertir, la cuenta por cobrar a cargo de SONAPI S.A. por valor de $16.080.083.175, se encuentra deteriorada en un 100%.
De otra parte, se encuentra la siguiente información relativa a la cuenta “Otros pasivos- Depósitos Recibidos en Garantía”,  información que corresponde a los depósitos judiciales de las cuentas bancarias de la entidad, por concepto de investigaciones disciplinarias en curso por parte de la Contraloria de Bogotá, un déposito efectuado por el consorcio sorteo extraordinario de navidad y depósitos efectuados por los Distribuidores de lotería para garantizar el pago de los sorteos; respecto de dichas cuentas, es necesario establecer cual es su situación jurídica y administrativa, a fin de establecer cual sería la recomendación más adecuada para su manejo.</t>
  </si>
  <si>
    <t xml:space="preserve">Inobservancia en términos internos para la presentación de las Declaraciones Tributarias: Se observa que durante el periodo analizado,  el día 8/06/2020, con órden de pago No.625 por valor de $35.492.000,  concepto pago retención  en la fuente mes de mayo de 2020, se hizo efectivo el pago por éste concepto, presentándose extemporáneamente un día (1); de igual forma ocurrio con el pago del  IVA - por el  bimestre mayo -junio de 2020, cuyo pago se hizo el día 9 de julio de 2020, con órden de pago No.835 del 08/07/2020, por valor $ 6.942.000; presentando una mora de dos (2)  días. </t>
  </si>
  <si>
    <t>Carencia de un procedimiento para la liquidación de las Cesantias Retroactivas: Desde el punto de vista del proceso de liquidación de nómina asignado a la unidad de talento humano, se observa en las hojas de vida de los funcionarios Miryam Morales, Reynaldo Pedraza, Enrique Gonzalez y Gloria Janeth Saenz el listado de acumulados por funcionarios con fecha de corte de  la última solicitud de cesantías, donde se liquida el saldo a favor del función que normalmente se encuentran dentro período afectado por la incidencia  del pago del quinquenio, el cual se contituye en factor salarial base para la liquidación de las mismas (PT –O10-01) . Una vez liquidadas y pagadas las cesantías parciales, opera lo que de manera informal se define como el “volteo de las cesantías”, que consiste en que, al realizar la liquidación de las cesantias en los años subsiguientes, estas arrojan un saldo negativo; no obstante, desde el punto de vista de la información contable, el saldo aparece en cero (0). Esta situación se mantiene dentro de los siguiente 4.5 años aproximadamente, es decir, hasta cuando el trabajador vuelva a adquirir el derecho de quinquenio.                                  Con lo anterior se tiene que, si por cualquier ciscunstancia el trabajador se retira de la entidad, después de haber recibido sus cesantías, pero antes de cumplir con  el término para acceder al quinquenio, su liquidación definitiva de cesantías arrojará un saldo negativo, generando un obligación a favor de la Lotería que sin embargo, no cuenta con respaldo idóneo para su exigibilidad.</t>
  </si>
  <si>
    <t xml:space="preserve">Carencia de soportes contables en la realización de giros por conceptos relacionados con nómina:             Se eviencian deficiencias en el diseño y/o la implementación de los procedimientos y los controles relativos al reconocimiento y registro de la información contable.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Adicionalmente, falta de diligencia por parte de los funcionarios que procesan la información contable y financiera de la entidad.
-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Se eviencian deficiencias en el diseño y/o la implementación de los procedimientos y los controles relativos al reconocimiento y registro de la información contable.
</t>
  </si>
  <si>
    <t>Deficiencias en la implementación del procedimiento de Identificación de Funcionarios, Proveedores y Contratistas
De una muestra de 24 contratos de proveedores, 3 empleados públicos y un trabajador oficial; respecto de los proveedores, en ninguno de los casos de la muestra, se cumplió con los requisitos relacionados con: verificación de condición PEP y verificación de origen de los recursos; y en 11 contratos no se encontró evidencia de ninguno de los requisitos previstos en el procedimiento. En cuanto a los empleados y el trabajador oficial, en ninguno de los caso se cumplió con el requisito de verificación de condición PEP.</t>
  </si>
  <si>
    <t>SUB GERENCIA COMERCIAL</t>
  </si>
  <si>
    <t>Diferencias, respecto de las funciones asignadas organismos de administración y control en el Acuerdo 317 de 2016 del CNJSA y lo previsto en el Manual SIPLAFT de la Lotería de Bogotá
Al revisar el Manual SIPLAFT de la Lotería de Bogotá, en los numerales correspondientes a las funciones de los organismos de administración y control, se identifican observaciones, respecto de las funciones asignadas a dichos organismos en el Acuerdo 317 de 2016 del CNJSA. Sobre este mismo particular se habían presentado observaciones en la auditoría al SIPLAFT en el año 2019.</t>
  </si>
  <si>
    <t xml:space="preserve">Deficiencias en la información al apostador, sobre los requisitos previos para la entrega de premios y la obligación de verificar su identidad en dicho momento.
De acuerdo con lo informado en la página web,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
Sobre este particular, se han comunicado observaciones en la auditoría al SIPLAFT realizada en los años 2018 y 2019, frente a la cual el área responsable definió una acción de mejora, que no fue efectivamente ejecutada.
</t>
  </si>
  <si>
    <t xml:space="preserve">Ausencia de procedimientos previstos en el SIPLAFT
Los procedimientos 8.1. Procedimiento para atender oportunamente las solicitudes de información que realicen las    autoridades competentes, 8.4. Procedimiento que describa las actividades, controles y medios que se adelantarán para informar al apostador sobre los requisitos previos para la entrega de premios y la obligación de verificar su identidad en dicho momento y 8.5. procedimiento de vinculación de Personas Expuestas Políticamente;   previstos en el Manual del SIPLAFT, no se encuentran definidos dentro de los procedimientos de la entidad.
Valga señalar que, sobre este mismo tema, particularmente sobre el procedimiento de vinculación de Personas Expuestas Políticamente (PEP), se han comunicado  observaciones  en las Auditorías al SIPLAFT adelantadas en el 2018 y 2019, respecto de las cuales se formularon los respectivos planes de mejoramiento, sin que hasta la fecha de haya dado cumplimiento a los mismos. 
</t>
  </si>
  <si>
    <t xml:space="preserve">Inconsistencia en las disposiciones sobre reporte de informes externos.
Se evidencian inconsistencia en los términos previstos para la presentación de informes definidos en el Acuerdo 317 de 2016 del CNJSA y los definidos en el Manual del SIPLAFT de la Lotería de Bogotá
</t>
  </si>
  <si>
    <t xml:space="preserve">Inoportunidad en el reporte de informes  
Como se advierte en el cuadro anterior, los diferentes reportes de los meses de enero a  junio de 2020,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</si>
  <si>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Incumplimiento obligaciones respecto del concesionario
* No se aportó evidencia de la aprobación por parte la  Gerencia de la Lotería de Bogotá, de la HV del Oficial de Cumplimiento presentado por el concesionario  
* No se encuentra evidencia de la supervisión de la realización de las capacitaciones previstas en el SIPLAFT 
Conforme a la comunicación enviada por el concesionario,  la remisión del Manual SIPLAFT del concesionario, aprobado por la Lotería de Bogotá, fue remitido directamente por la gerencia del concesionario al CNJSA para su aprobación final..
* No hay evidencia del envío de la HV del oficial de cumplimiento; ni de la aprobación final de dichos documentos por parte del CNJSA  
</t>
  </si>
  <si>
    <t>Incumplimiento funciones Oficial de Cumplimiento
Con base en la información recabada en desarrollo de la auditoría, se identifican desviaciones respecto del cumplimiento de las funciones asignadas al oficial de cumplimiento en el artículo 17 del Acuerdo 317 de 2016 del CNJSA.</t>
  </si>
  <si>
    <t>CERRADO SIN AVANCE</t>
  </si>
  <si>
    <t>Se incorporaron los ajustes correspondientes a las obligaciones contractuales de los apoderados y mensualmente se verifica al momento de validar el informe de supervisión</t>
  </si>
  <si>
    <t xml:space="preserve">Se valida el avance reportado por el área </t>
  </si>
  <si>
    <t>Se enviaron comunicaciones a la secretaría Jurídica Distrital, solicitando la vinculación de los nuevos apoderados y la desvinculación de los apoderados que ya no estan an la entidad</t>
  </si>
  <si>
    <t>En el espacio de observaciones del apartado de calificación del contingente judicial, el apoderado debe motivar las razones de la calificación del contingente</t>
  </si>
  <si>
    <t>Se ralizó el requerimiento a la Dirección Distrital de defensa judicial ….</t>
  </si>
  <si>
    <t>Se valida el avance reportado por el área/ verificar si se mantine la situacion observada</t>
  </si>
  <si>
    <t>El procedimiento fue ajustado</t>
  </si>
  <si>
    <t xml:space="preserve">En la actualidad se está realizando una consultoira para el ajuste institucional </t>
  </si>
  <si>
    <t>Se valida el avance reportado por el área responsable</t>
  </si>
  <si>
    <t>No hay avance</t>
  </si>
  <si>
    <t>No se reporta avance por parte del área responsable; el término está vencido</t>
  </si>
  <si>
    <t xml:space="preserve">Deficiencias estructurales, funcionales y de riesgos sobre el proceso de Gestión Jurídica
 iii) Deficiencias en la estructuración del Riesgo, asignado a la Gestión Jurídica. </t>
  </si>
  <si>
    <t xml:space="preserve">Se encuentra pendiente de hacer el cambio de unos ahorradores de agua. </t>
  </si>
  <si>
    <t xml:space="preserve">El área reporta avance, pendiente de evidencia; en reunión de seguimiento, el área solicita ampliación de fecha de termino. Se le indica que debe formalizar la solicitud, de acuerdo con lo previsto al procedimiento. </t>
  </si>
  <si>
    <t>El contrato se encuentra en ejecución; la  profesional historiadora para la elaboración del componente histórico de las TVC.</t>
  </si>
  <si>
    <t xml:space="preserve">Esta pendiente el infome por parte del Archivo Distrital, una vez se reciba, debe formular el respectivo plan de mejora, cerrando las acciones que estan pendientes de ejecución y que coincindan con las nuevas observaciones formuladas. </t>
  </si>
  <si>
    <t>El contrato se encuentra en ejecución; historiadora y archivista para la elaboración de las TVD, sus contratos se encuentran en ejecución, con este instrumento aprobado se puede iniciar la intervención.</t>
  </si>
  <si>
    <t xml:space="preserve">Esta pendiente el infome por parte del Archivo Distrital, una vez se reciba, debe formular el respectivo plan de mejora, cerrando las acciones que estan pendientes de ejecucuión y que coincindan con las nuevas observaciones formuladas. </t>
  </si>
  <si>
    <t>El contrato se encuentra en ejecución; una vez que se cuenten con las TDV convalidadas, se inicia el proceso de tranferencias secudnarias.</t>
  </si>
  <si>
    <t xml:space="preserve">No aplica, ya que la entidad no ha realizado transferecnias secundarias. </t>
  </si>
  <si>
    <t xml:space="preserve">No se reporta ningun avance; Esta pendiente el infome por parte del Archivo Distrital, una vez se reciba, debe formular el respectivo plan de mejora, cerrando las acciones que estan pendientes de ejecucuión y que coincindan con las nuevas observaciones formuladas. </t>
  </si>
  <si>
    <t xml:space="preserve">Se solicitó a la administración de la propiedad horizontal que se reconsiderara el calculo del consumo, debido al coeficiente de ocupación para el pago del consumo real. </t>
  </si>
  <si>
    <t>El reporte es similar a lo planteado, a los cortes anteriores. No se evidencian nuevas acciones frente a la situación. 
Cerrada por unificación con la observación n°2 del Informe de AUSTERIDAD EN EL GASTO PÚBLICO I TRMESTRE 2020.</t>
  </si>
  <si>
    <t>Se realizó el  pago de los periodos pendientes del servicio contratado.</t>
  </si>
  <si>
    <t xml:space="preserve">No se reportan acciones frente al seguimiento, para evitar se presenten moras en el pago del servicio que ocasionen detrimento patrimonial. </t>
  </si>
  <si>
    <t>Se Limitó el uso de los vehiculos unicamente a las gestiones asignaciones de los directivos y para otras actividades misionales se suscribio un contrato para suministro de transporte.</t>
  </si>
  <si>
    <t xml:space="preserve">Se valida el avance reportado por el área. </t>
  </si>
  <si>
    <t>El estado de la factura se esta verificando directamente en la pagina web de la entidad de la prestadora del servicio; así mismo dichas facturas  se descargan para su seguimiento.</t>
  </si>
  <si>
    <t>Se valida el avance reportado por el área; pendiente de evidencia.</t>
  </si>
  <si>
    <t>Se elaboró el cuadro con el detalle mensual de los gastos de mantenimiento para facilitar seguimiento.</t>
  </si>
  <si>
    <t xml:space="preserve"> INFORME AUSTERIDAD EN EL GASTO PÚBLICO I TRMESTRE 2019 </t>
  </si>
  <si>
    <t xml:space="preserve">Solicitar a la administración de la propiedad horizontal que se reconsiderara el calculo del consumo, por el coeficiente de ocupación para el consumo real. </t>
  </si>
  <si>
    <t xml:space="preserve">Realizar los pagos de los periodos pendientes; lo mismo que el seguimiento a las facturas del servicio contratado. </t>
  </si>
  <si>
    <t>Limitar el uso de los vehiculos unicamente a las gestiones y asignaciones de los directivos; para otras actividades misionales  suscribir un contrato para suministro de transporte.</t>
  </si>
  <si>
    <t>El pago del servicio de energía de las zonas comunes se realiza a través de la administración de la copropiedad, con base en el índice de ocupación que, por ello se continuaran adelantando gestiones con la copropiedad para reavisar esta situación.</t>
  </si>
  <si>
    <t xml:space="preserve">Cerrada sin avance por parte del áres </t>
  </si>
  <si>
    <t>Verificar en resolución de CM</t>
  </si>
  <si>
    <t>Evidencia de reembolsos pendiente ajuste en procedimiento</t>
  </si>
  <si>
    <t>Actas Programación</t>
  </si>
  <si>
    <t>Se establecerá un cuadro de control para el seguimiento de las acciones de mejora, y se fijará un cronograma para el reporte de avances y evidencias de manera oportuna.</t>
  </si>
  <si>
    <t>Se fijará un programa de auditoría a los diferentes módulos que permita identificar posibles falencias e implementar los controles que sean necesarios para evitar la materialización de riesgos que atenten contra la veracidad e integridad de la información, en punto a lo anterior y teniendo en cuenta las recomendaciones del auditor:
1. Se revisará el estado actual de la parametrización del aplicativo financiero y contable, y de ser necesario se ajustará con el fin de evitar inconsistencias en el registro y reporte de información financiera de la entidad.
2. Se revisarán los controles implementados actualmente dentro del procedimiento de Gestión de la Sostenibilidad de la Información Financiera y Contable y de Estados Financieros, y de ser necesario se rediseñarán a efectos de que los mismos permitan mejorar la calidad y oportunidad en el registro de la información contable.
3. Del mismo modo, se fijarán actividades orientadas a evitar que los hallazgos presentados vuelvan a materializarse, del mismo modo para evaluar la eficacia de los controles.</t>
  </si>
  <si>
    <t>Se revisará el procedimiento de elaboración de órdenes de pago, y de ser necesario se ajustará con el fin de definir claramente cada uno de los documentos que soportan los ingresos y egresos del proceso contable de la entidad; los ingresos y los pagos por los diferentes conceptos, (honorarios, nómina, premios, servicios, transferencias, pagos de impuestos, pagos de parafiscales, entre otros) así como de los requisitos que estos deben cumplir.
Adicionalmente, se considerará la implementación en el aplicativo de un sistema de control basado en una lista de chequeo que garantice el cumplimiento de los requisitos, para efectos de la validación del pago o del ingreso.</t>
  </si>
  <si>
    <t>Se fijará un programa de auditoría interna, que permita la implementación de un procedimiento de verificación y validación de la información por concepto de nómina antes de ser procesada, con el fin de evitar inconsistencias en el reporte de información financiera que es relevante para la presentación de los estados financieros de la entidad.
2. Adicionalmente, cuando fruto de la revisión interna se evidencien inconsistencias y oportunidades de mejora, se implementarán los ajustes de manera inmediata de forma que la entidad cuente con información verídica, objetiva y razonable, que den cuenta de los hechos financieros y contables de la entidad.
3.En el mismo sentido y atendiendo a la recomendación del auditor se revisará de manera periódica la matriz de riesgos del Proceso de Gestión Financiera con el propósito de identificar los riesgos asociados este proceso y diseñar los controles que permitan mejorar la calidad de los registros contables minimizando y eliminando las inconsistencias presentadas.</t>
  </si>
  <si>
    <t>1. Realizar un procedimiento de verificación y validación exhaustivo, de la información por concepto de nómina antes de ser procesada, con el fin de evitar inconsistencias en el reporte de información financiera que es relevante para la presentación de los estados financieros de la entidad.
2.Revisar y realizar las correcciones pertinentes, a fin de contar con información verídica, objetiva y razonable, que den cuenta de los hechos financieros y contables de la entidad.
3. Revisar y ajustar la matriz de riesgos del Proceso de Gestión Financiera, para identificar y diseñar los controles que permitan mejorar la calidad y la inconsistencia de los registros contables.</t>
  </si>
  <si>
    <t>1. Registrar con claridad el comportamiento de la cuenta Horas Extras y Festivos, fijando controles para garantizar un adecuado registro contable de dicha información que permita generar estados financieros con información razonable, confiable, consistente, verificable, oportuna y objetiva.
2. Dar claridad a la definición de la subcuenta 56189006 “DELEGADOS VIGILANCIA SORTEOS”, en el sentido de mostrar que esta cuenta refleja los pagos corresponden únicamente a los sorteos el juego autorizado “El Dorado”; cuyo valor es asumido por el concesionario del juego de apuestas permanentes y que los pagos realizados por este concepto tienen incidencia prestacional, en el mismo sentido, en las revelaciones de las notas a los Estados Financieros se dará claridad.
3. Ajustar, corregir y/o subsanar los hallazgos descritos y los controles asociados; como medidas preventivas necesarias para la mitigación de los riesgos.</t>
  </si>
  <si>
    <t>Se establecerá una hoja de control de las inversiones realizadas por la Lotería de Bogotá a efectos de que pueda tenerse una trazabilidad de los rendimientos generados y el valor histórico de las mismas; Frente a la inversión en el Banco Popular, y el trámite ante el Concejo de Bogotá, es decisión de la Gerencia presentar ante la Junta Directiva solicitar la autorización para la enajenación de las acciones que la entidad tiene en dicha entidad financiera.</t>
  </si>
  <si>
    <t>1. Se elaborará el Plan de Sostenibilidad Contable de que trata el artículo 9 de la Resolución 091 de 2019, el cual será presentado y sometido a aprobación por parte del Comité Técnica de Sostenibilidad Contable.
2. Se diseñará e implementaran controles en consonancia con lo tratado en otros ítems para garantizar la calidad de la información contable.
3. Se fijará un cronograma para garantizar la realización permanente de sesiones del Comité
Técnico de Sostenibilidad Contable, a efectos de que se cumpla con las funciones que le son propias en materia de Sostenibilidad Contable.
4. Se documentarán de manera adecuada y oportuna las acciones adelantadas con miras a la depuración de la información contable</t>
  </si>
  <si>
    <t>Se diseñará un cronograma interno, con fechas de vencimiento de cuando menos tres días anteriores al vencimiento de la obligación, a fin de garantizar que todas las obligaciones tributarias y no tributarias se atiendan antes de la fecha de vencimiento fijada por las respectivas entidades.</t>
  </si>
  <si>
    <t>1. Se diseñará en conjunto con el área de Talento Humano de una hoja de control que permita tener la trazabilidad del reconocimiento y liquidación de las cesantías retroactivas, lo anterior teniendo en cuenta que el reconocimiento contable solo puede hacerse hasta el momento de su causación; En todo caso, la hoja o tablero de control permitirá hacer las respetivas revelaciones a los estados financieros teniendo en cuenta, que en algún momento cumplido el término estas tendrán un efecto económico y deberán reconocerse en la contabilidad.
2. Para el efecto, dentro de las políticas contables se diseñará una que señale el procedimiento que debe tenerse en cuenta para el manejo, reconocimiento y revelación las cesantías retroactivas de trabajadores oficiales atendiendo a lo señalado en la Circular Externa 013 de 2018 expedida por la Secretaría de Hacienda Distrital.</t>
  </si>
  <si>
    <t>1. Se revisará el procedimiento de elaboración de órdenes de pago, y de ser necesario se ajustará con el fin de definir claramente cada uno de los documentos que soportan los ingresos y egresos del proceso contable de la entidad; los ingresos y los pagos por los diferentes conceptos, (honorarios, nómina, premios, servicios, transferencias, pagos de impuestos, pagos de parafiscales, entre otros) así como de los requisitos que estos deben cumplir.
2. Adicionalmente, se considerará la implementación en el aplicativo de un sistema de control basado en una lista de chequeo que garantice el cumplimiento de los requisitos, para efectos de la validación del pago o del ingreso.</t>
  </si>
  <si>
    <t xml:space="preserve">Seguimiento al boton de transparencia  para publicar la información reportada por las dependencias </t>
  </si>
  <si>
    <t>Página Web;
Se ajustó la estructura y  se actualizó y la información del boton de transparencia</t>
  </si>
  <si>
    <t xml:space="preserve">Una vez revisado el botón de transparencia y acceso a la información pública, esta información fue actualizada </t>
  </si>
  <si>
    <t xml:space="preserve">Se esta  actualizando el PETI .
Se tiene el borrador del documento revisado en las diferentes reuniones; Se han efectuado varias  reuniones con la Gerencia, Planeación y Control Interno.
Falta definir los proyectos </t>
  </si>
  <si>
    <t>No se presentaron evidencias a las acciones reportadas, el termino para implementar la acción no se ha vencido y no se ha solicitado la ampliación del término</t>
  </si>
  <si>
    <t>Una vez se apruebe el PETI, se definirá el plan de acción del PETI  incluyendo el cronograma de actividades.</t>
  </si>
  <si>
    <t>Pendiente de aprobación del PETI</t>
  </si>
  <si>
    <t>La acción a implementar no es la aprobacion del PETI sino los planes de acción y en que nivel están de demanda. No hay avance efectivo, frente este acción de mejora</t>
  </si>
  <si>
    <t>Crear formato de criterios de aceptación para las solciitudes realizadas.</t>
  </si>
  <si>
    <t xml:space="preserve">El vencimiento para la acción está para el 31 de diciembre pero no se reporta ningún avance frente a esta acción de mejora </t>
  </si>
  <si>
    <t>Se tiene el proyecto del oficio; Se  proyecto del oficio, falta radicarlo</t>
  </si>
  <si>
    <t>El vencimiento para la acción está paara el 31 de diciembre pero no se reporta ningún avance y no se ha solicitdo ampliación del término, además con corte a septiembre dijeron lo mismo y ya han pasado más de dos meses y el oficio no se ha radicado</t>
  </si>
  <si>
    <t>No se reporta ningún avance y no se ha solicitado ampliación del término para la implemntación de la acción</t>
  </si>
  <si>
    <t>Se está creando el documento</t>
  </si>
  <si>
    <t>No se reporta ninguna evidencia por tanto no hay  avance, la implentación de la acción vence el 31 de diciembre  y no se ha solicitado ampliación del término para la implemntación de la acción</t>
  </si>
  <si>
    <t>No se reporta ningún avance,  la implentación de la acción vence el 31 de diciembre y no se ha solicitado ampliación del término.</t>
  </si>
  <si>
    <t>Se creó  el procedimiento de mesa de servicio. Seguimiento a través de la mesa de servicios.</t>
  </si>
  <si>
    <t>Falta de implementación de MSPI</t>
  </si>
  <si>
    <t>El Manual de Contratación se encuentra en un 80 % de avance y se encuentra en etapa de revisión</t>
  </si>
  <si>
    <t>El ajuste al procedimiento esta pendiente de la aprobación del ajuste al Manual de Contratación</t>
  </si>
  <si>
    <t>Sin avance en el periodo</t>
  </si>
  <si>
    <t>No se reporta avance por parte del área responsable</t>
  </si>
  <si>
    <t xml:space="preserve">En los procesos de contratación se están aplicando los criterios de Colombia Compra Eficiente. Pendiente la cordinación con Planeación para el ajuste en la politica de Gestión de riesgo. </t>
  </si>
  <si>
    <t>No se registraron avances, se reiterará solicitud de concepto a la Unidad de Recursos Físicos sobre el manejo de la información correspondiente a este punto.  Se solicita aplazar la fecha de cierre para poder dar cumplimiento a la misma.</t>
  </si>
  <si>
    <t>En octubre se efectuó la contratación para la prestación de servicios para el desarrollo del SG-SST quien fungirá como lider del sistema.  Actualmente se están desarrollando la actualizacion de la documentación de dicho sistema y se realizó la evaluación del 2019.</t>
  </si>
  <si>
    <t>Se solicita aplazar el cierre de la acción, en razón a que continuamente se están efectuando requerimientos para el ajuste del aplicativo.  Se adjuntan los requerimientos relacionados con la funcionabilidad de provisiones que se están trabajando actualmente.</t>
  </si>
  <si>
    <t>La auditoría se realizó en el 2016; es necesario definir si la acción de mejora…</t>
  </si>
  <si>
    <t>Incumplimiento funciones Oficial de Cumplimiento
Con base en la información recabada en desarrollo de la auditoría, se identifican desviaciones respecto del cumplimiento de las funciones asignadas al oficial de cumplimiento en el artículo 17 del Acuerdo 317 de 2016 del CNJSA.</t>
  </si>
  <si>
    <t xml:space="preserve">Se solicitó a la administración de la propiedad horizontal que se reconsiderará el calculo del consumo, debido al coeficiente de ocupación para el consumo real. </t>
  </si>
  <si>
    <t xml:space="preserve">Se solicitó a la administración de la propiedad horizontal que se reconsiderará el cálculo del consumo, debido al coeficiente de ocupación para el consumo real. </t>
  </si>
  <si>
    <t>Se elaborará documento que presenta las politicas de austeridad implementadas por la entiad que sirva ademas como insumo para la formualcion de la politica de asteridad 2021</t>
  </si>
  <si>
    <t>Se asignó equipo y SIM card a la Secretaría general y se solicitó cancelación de la línea celular de subgerencía</t>
  </si>
  <si>
    <t xml:space="preserve">Se continuán con los tramites  ante  la administración de la propiedad horizontal para que se reconsidere el calculo del consumo, debido al coeficiente de ocupación para el consumo real. </t>
  </si>
  <si>
    <t>Una vez puesta al dia la cuenta del predio de valores adeudados del primer trimestre se realiza seguimiento período al corte de facturación</t>
  </si>
  <si>
    <t xml:space="preserve">Cerrada por unificación con onservación N°1 del informe de Austeridad del Gasto Publico III trimestre de 2020. </t>
  </si>
  <si>
    <t xml:space="preserve">Cerrada por unificación con onservación N°3 del informe de Austeridad del Gasto Publico III trimestre de 2020. </t>
  </si>
  <si>
    <t xml:space="preserve">Continuar con las gestiones con al copropiedad del edicfio la revisión del cálculo de servicios públicos, revisar viabilidad de independizar servicios , revisar con Secretaría General un reuqrimiento jurídico sobre el tema </t>
  </si>
  <si>
    <t>Elaborar documento que presenta el plan  de austeridad implementadas por la entiad que sirva ademas como insumo para la formulación de la politica de asteridad 2021</t>
  </si>
  <si>
    <t xml:space="preserve">1 documento </t>
  </si>
  <si>
    <t>Asignar equipo disponible en almacen para uso de una de las lineas y solicitar cancelación de otra línea</t>
  </si>
  <si>
    <r>
      <t xml:space="preserve">Continuar con las gestiones con al copropiedad del edificio la revisión del cálculo de servicios públicos, revisar viabilidad de independizar servicios , revisar con Secretaría General un reuqrimiento jurídico sobre el tema  </t>
    </r>
    <r>
      <rPr>
        <sz val="9"/>
        <color rgb="FFFF0000"/>
        <rFont val="Arial"/>
        <family val="2"/>
      </rPr>
      <t xml:space="preserve">(ES LA MISMA ACCIÓN DE MEJORA PARA ESTE TEMA EN EL TRIMESTRE ANTERIOIR) </t>
    </r>
  </si>
  <si>
    <t xml:space="preserve">Requerimiento revisión consumo a la empresa de energía,cuadro control de seguimiento pago servicio
</t>
  </si>
  <si>
    <t>Comunicaciones, cuadro seguimiento</t>
  </si>
  <si>
    <r>
      <t xml:space="preserve">Elaborar documento que presenta el plan  de austeridad implementadas por la entiad que sirva ademas como insumo para la formulación de la politica de austeridad 2021 ( </t>
    </r>
    <r>
      <rPr>
        <sz val="9"/>
        <color rgb="FFFF0000"/>
        <rFont val="Arial"/>
        <family val="2"/>
      </rPr>
      <t>(ES LA MISMA ACCIÓN DE MEJORA PARA ESTE TEMA EN EL TRIMESTRE ANTERIOIR) )</t>
    </r>
  </si>
  <si>
    <t>a) comunicaciones enviadas / comunicaciones requeridas
b)  cotización presentada  / cotización requeridas
c)  requerimientos realizados / requerimientos requeridos</t>
  </si>
  <si>
    <t>a) documento aprobado / documento requerido</t>
  </si>
  <si>
    <t>a) acta de entrega equipo  / actas de entrega programadas
b) cancelaciones solicitadas/ cancelaciones requeridas</t>
  </si>
  <si>
    <t>a) Requerimienrto enviado  / requerimientos programados 
b) Cuadro control requerido  / Cuadro de cotización requeridas
c)  requerimientos realizados / requerimientos requeridos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</si>
</sst>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yy/mm/dd"/>
    <numFmt numFmtId="165" formatCode="_(* #,##0_);_(* \(#,##0\);_(* &quot;-&quot;??_);_(@_)"/>
    <numFmt numFmtId="166" formatCode="d/mm/yyyy;@"/>
  </numFmts>
  <fonts count="35"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b/>
      <sz val="9"/>
      <color indexed="60"/>
      <name val="Arial"/>
      <family val="2"/>
    </font>
    <font>
      <u/>
      <sz val="7.35"/>
      <color theme="10"/>
      <name val="Calibri"/>
      <family val="2"/>
    </font>
    <font>
      <sz val="10"/>
      <color theme="1"/>
      <name val="Calibri"/>
      <family val="2"/>
      <scheme val="minor"/>
    </font>
    <font>
      <b/>
      <sz val="10"/>
      <color theme="1"/>
      <name val="Calibri"/>
      <family val="2"/>
      <scheme val="minor"/>
    </font>
    <font>
      <sz val="9"/>
      <name val="Calibri"/>
      <family val="2"/>
      <scheme val="minor"/>
    </font>
    <font>
      <b/>
      <sz val="10"/>
      <color rgb="FFFF0000"/>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i/>
      <sz val="9"/>
      <name val="Arial"/>
      <family val="2"/>
    </font>
    <font>
      <b/>
      <sz val="9"/>
      <color theme="1"/>
      <name val="Calibri"/>
      <family val="2"/>
      <scheme val="minor"/>
    </font>
    <font>
      <b/>
      <sz val="9"/>
      <color rgb="FFFF0000"/>
      <name val="Calibri"/>
      <family val="2"/>
      <scheme val="minor"/>
    </font>
    <font>
      <b/>
      <sz val="9"/>
      <color rgb="FF00B050"/>
      <name val="Calibri"/>
      <family val="2"/>
      <scheme val="minor"/>
    </font>
    <font>
      <b/>
      <sz val="9"/>
      <name val="Calibri"/>
      <family val="2"/>
      <scheme val="minor"/>
    </font>
    <font>
      <b/>
      <sz val="6"/>
      <color theme="1"/>
      <name val="Calibri"/>
      <family val="2"/>
      <scheme val="minor"/>
    </font>
    <font>
      <sz val="6"/>
      <color theme="1"/>
      <name val="Calibri"/>
      <family val="2"/>
      <scheme val="minor"/>
    </font>
    <font>
      <sz val="10"/>
      <color theme="1"/>
      <name val="Arial"/>
      <family val="2"/>
    </font>
    <font>
      <b/>
      <sz val="10"/>
      <color theme="1"/>
      <name val="Arial"/>
      <family val="2"/>
    </font>
    <font>
      <sz val="10"/>
      <color indexed="8"/>
      <name val="Arial"/>
      <family val="2"/>
    </font>
  </fonts>
  <fills count="4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rgb="FFCCFFCC"/>
        <bgColor indexed="64"/>
      </patternFill>
    </fill>
    <fill>
      <patternFill patternType="solid">
        <fgColor rgb="FF99FF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66"/>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rgb="FF00B050"/>
        <bgColor indexed="64"/>
      </patternFill>
    </fill>
    <fill>
      <patternFill patternType="solid">
        <fgColor theme="7" tint="-0.249977111117893"/>
        <bgColor indexed="64"/>
      </patternFill>
    </fill>
    <fill>
      <patternFill patternType="solid">
        <fgColor rgb="FF00FF99"/>
        <bgColor indexed="64"/>
      </patternFill>
    </fill>
    <fill>
      <patternFill patternType="solid">
        <fgColor theme="7"/>
        <bgColor indexed="64"/>
      </patternFill>
    </fill>
    <fill>
      <patternFill patternType="solid">
        <fgColor theme="4"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0" fontId="17" fillId="0" borderId="0" applyNumberFormat="0" applyFill="0" applyBorder="0" applyAlignment="0" applyProtection="0">
      <alignment vertical="top"/>
      <protection locked="0"/>
    </xf>
  </cellStyleXfs>
  <cellXfs count="972">
    <xf numFmtId="0" fontId="0" fillId="0" borderId="0" xfId="0"/>
    <xf numFmtId="0" fontId="4" fillId="0" borderId="0" xfId="0" applyFont="1" applyBorder="1" applyAlignment="1" applyProtection="1">
      <alignment horizontal="center" vertical="center"/>
      <protection locked="0"/>
    </xf>
    <xf numFmtId="0" fontId="4" fillId="12"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14" fontId="4" fillId="0" borderId="0" xfId="0" applyNumberFormat="1" applyFont="1" applyBorder="1" applyAlignment="1" applyProtection="1">
      <alignment horizontal="center" vertical="center"/>
      <protection locked="0"/>
    </xf>
    <xf numFmtId="9" fontId="4" fillId="0" borderId="0" xfId="1" applyFont="1" applyBorder="1" applyAlignment="1" applyProtection="1">
      <alignment horizontal="center" vertical="center"/>
      <protection locked="0"/>
    </xf>
    <xf numFmtId="2" fontId="4" fillId="0" borderId="0" xfId="0" applyNumberFormat="1" applyFont="1" applyBorder="1" applyAlignment="1" applyProtection="1">
      <alignment horizontal="center" vertical="center"/>
      <protection locked="0"/>
    </xf>
    <xf numFmtId="0" fontId="4" fillId="14" borderId="0" xfId="0" applyFont="1" applyFill="1" applyBorder="1" applyAlignment="1" applyProtection="1">
      <alignment horizontal="center" vertical="center"/>
      <protection locked="0"/>
    </xf>
    <xf numFmtId="14" fontId="4" fillId="0" borderId="0" xfId="0" applyNumberFormat="1" applyFont="1" applyBorder="1" applyAlignment="1" applyProtection="1">
      <alignment horizontal="center" vertical="center" wrapText="1"/>
      <protection locked="0"/>
    </xf>
    <xf numFmtId="2"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6" fillId="0" borderId="0" xfId="2" applyFont="1" applyFill="1" applyBorder="1" applyAlignment="1" applyProtection="1">
      <alignment vertical="top" wrapText="1"/>
      <protection locked="0"/>
    </xf>
    <xf numFmtId="0" fontId="6" fillId="0" borderId="0" xfId="2" applyFont="1" applyFill="1" applyBorder="1" applyAlignment="1">
      <alignment vertical="center" wrapText="1"/>
    </xf>
    <xf numFmtId="0" fontId="6" fillId="0" borderId="0" xfId="2" applyFont="1" applyFill="1" applyBorder="1" applyAlignment="1" applyProtection="1">
      <alignment vertical="center" wrapText="1"/>
      <protection locked="0"/>
    </xf>
    <xf numFmtId="164" fontId="6" fillId="0" borderId="0" xfId="2"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xf>
    <xf numFmtId="0" fontId="6" fillId="0" borderId="0" xfId="2" applyFont="1" applyFill="1" applyBorder="1" applyAlignment="1" applyProtection="1">
      <alignment horizontal="left" vertical="center" wrapText="1"/>
      <protection locked="0"/>
    </xf>
    <xf numFmtId="0" fontId="6" fillId="15" borderId="0" xfId="2" applyFont="1" applyFill="1" applyBorder="1" applyAlignment="1" applyProtection="1">
      <alignment horizontal="justify" vertical="top" wrapText="1"/>
      <protection locked="0"/>
    </xf>
    <xf numFmtId="164" fontId="6" fillId="15" borderId="0" xfId="2" applyNumberFormat="1" applyFont="1" applyFill="1" applyBorder="1" applyAlignment="1" applyProtection="1">
      <alignment horizontal="center" vertical="center"/>
      <protection locked="0"/>
    </xf>
    <xf numFmtId="0" fontId="10" fillId="16" borderId="0" xfId="0" applyFont="1" applyFill="1" applyBorder="1" applyAlignment="1">
      <alignment horizontal="justify" vertical="top"/>
    </xf>
    <xf numFmtId="0" fontId="6" fillId="0" borderId="0" xfId="2" applyFont="1" applyFill="1" applyBorder="1" applyAlignment="1" applyProtection="1">
      <alignment horizontal="justify" vertical="top" wrapText="1"/>
      <protection locked="0"/>
    </xf>
    <xf numFmtId="0" fontId="9" fillId="0" borderId="0" xfId="2" applyFont="1" applyFill="1" applyBorder="1" applyAlignment="1" applyProtection="1">
      <alignment horizontal="justify" vertical="top" wrapText="1"/>
      <protection locked="0"/>
    </xf>
    <xf numFmtId="0" fontId="9" fillId="16" borderId="0" xfId="2" applyFont="1" applyFill="1" applyBorder="1" applyAlignment="1" applyProtection="1">
      <alignment horizontal="justify" vertical="top" wrapText="1"/>
      <protection locked="0"/>
    </xf>
    <xf numFmtId="0" fontId="4" fillId="10" borderId="0" xfId="0" applyFont="1" applyFill="1" applyBorder="1" applyAlignment="1" applyProtection="1">
      <alignment horizontal="center" vertical="center"/>
      <protection locked="0"/>
    </xf>
    <xf numFmtId="14"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pplyProtection="1">
      <alignment horizontal="center" vertical="center" wrapText="1"/>
      <protection locked="0"/>
    </xf>
    <xf numFmtId="0" fontId="4" fillId="10" borderId="0" xfId="0" applyFont="1" applyFill="1" applyBorder="1" applyAlignment="1">
      <alignment horizontal="justify" vertical="top"/>
    </xf>
    <xf numFmtId="9" fontId="4" fillId="10" borderId="0" xfId="1" applyFont="1" applyFill="1" applyBorder="1" applyAlignment="1" applyProtection="1">
      <alignment horizontal="center" vertical="center"/>
      <protection locked="0"/>
    </xf>
    <xf numFmtId="2"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vertical="top" wrapText="1"/>
    </xf>
    <xf numFmtId="14" fontId="4" fillId="19" borderId="0" xfId="0" applyNumberFormat="1" applyFont="1" applyFill="1" applyBorder="1" applyAlignment="1" applyProtection="1">
      <alignment horizontal="center" vertical="center"/>
      <protection locked="0"/>
    </xf>
    <xf numFmtId="9" fontId="4" fillId="19" borderId="0" xfId="1" applyFont="1" applyFill="1" applyBorder="1" applyAlignment="1" applyProtection="1">
      <alignment horizontal="center" vertical="center"/>
      <protection locked="0"/>
    </xf>
    <xf numFmtId="2" fontId="4" fillId="19" borderId="0" xfId="0" applyNumberFormat="1"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14"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xf>
    <xf numFmtId="0" fontId="6" fillId="6" borderId="0" xfId="0"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 fontId="6" fillId="6" borderId="0" xfId="0" applyNumberFormat="1" applyFont="1" applyFill="1" applyBorder="1" applyAlignment="1">
      <alignment horizontal="center" vertical="center" wrapText="1"/>
    </xf>
    <xf numFmtId="9" fontId="4" fillId="6" borderId="0" xfId="1"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wrapText="1"/>
      <protection locked="0"/>
    </xf>
    <xf numFmtId="14" fontId="6" fillId="6" borderId="0" xfId="0" applyNumberFormat="1" applyFont="1" applyFill="1" applyBorder="1" applyAlignment="1">
      <alignment horizontal="center" vertical="center"/>
    </xf>
    <xf numFmtId="2"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wrapText="1"/>
    </xf>
    <xf numFmtId="0" fontId="6" fillId="6" borderId="0" xfId="0" applyFont="1" applyFill="1" applyBorder="1" applyAlignment="1">
      <alignment horizontal="center" vertical="center"/>
    </xf>
    <xf numFmtId="0" fontId="4" fillId="6" borderId="0" xfId="0" applyFont="1" applyFill="1" applyBorder="1" applyAlignment="1">
      <alignment vertical="top" wrapText="1"/>
    </xf>
    <xf numFmtId="0" fontId="10" fillId="6" borderId="0" xfId="0" applyFont="1" applyFill="1" applyBorder="1" applyAlignment="1">
      <alignment horizontal="center" vertical="center" wrapText="1"/>
    </xf>
    <xf numFmtId="0" fontId="4" fillId="6" borderId="0" xfId="0" applyFont="1" applyFill="1" applyBorder="1" applyAlignment="1">
      <alignment wrapText="1"/>
    </xf>
    <xf numFmtId="0" fontId="4" fillId="6" borderId="0" xfId="0" applyFont="1" applyFill="1" applyBorder="1"/>
    <xf numFmtId="0" fontId="4" fillId="6" borderId="0" xfId="0" applyFont="1" applyFill="1" applyBorder="1" applyAlignment="1">
      <alignment horizontal="left" vertical="top" wrapText="1"/>
    </xf>
    <xf numFmtId="0" fontId="9" fillId="19" borderId="0" xfId="0" applyFont="1" applyFill="1" applyBorder="1" applyAlignment="1">
      <alignment vertical="center" wrapText="1"/>
    </xf>
    <xf numFmtId="9" fontId="4" fillId="19" borderId="0" xfId="0" applyNumberFormat="1" applyFont="1" applyFill="1" applyBorder="1" applyAlignment="1" applyProtection="1">
      <alignment horizontal="center" vertical="center"/>
      <protection locked="0"/>
    </xf>
    <xf numFmtId="0" fontId="4" fillId="19" borderId="0" xfId="0" applyFont="1" applyFill="1" applyBorder="1" applyAlignment="1">
      <alignment horizontal="left" vertical="top" wrapText="1"/>
    </xf>
    <xf numFmtId="0" fontId="6" fillId="10" borderId="0" xfId="0" applyFont="1" applyFill="1" applyBorder="1" applyAlignment="1">
      <alignment horizontal="justify" vertical="top"/>
    </xf>
    <xf numFmtId="0" fontId="4" fillId="10" borderId="0" xfId="0" applyFont="1" applyFill="1" applyBorder="1" applyAlignment="1">
      <alignment horizontal="center" vertical="center" wrapText="1"/>
    </xf>
    <xf numFmtId="14" fontId="4" fillId="10" borderId="0" xfId="0" applyNumberFormat="1" applyFont="1" applyFill="1" applyBorder="1" applyAlignment="1">
      <alignment vertical="center"/>
    </xf>
    <xf numFmtId="9"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horizontal="left" vertical="top" wrapText="1"/>
    </xf>
    <xf numFmtId="0" fontId="4" fillId="15" borderId="0" xfId="0" applyFont="1" applyFill="1" applyBorder="1" applyAlignment="1">
      <alignment vertical="center" wrapText="1"/>
    </xf>
    <xf numFmtId="0" fontId="4" fillId="18" borderId="0" xfId="0" applyFont="1" applyFill="1" applyBorder="1" applyAlignment="1">
      <alignment vertical="center" wrapText="1"/>
    </xf>
    <xf numFmtId="0" fontId="4" fillId="17" borderId="0" xfId="0" applyFont="1" applyFill="1" applyBorder="1" applyAlignment="1">
      <alignment vertical="center" wrapText="1"/>
    </xf>
    <xf numFmtId="0" fontId="4" fillId="0" borderId="0" xfId="0" applyFont="1" applyBorder="1" applyAlignment="1">
      <alignment vertical="center"/>
    </xf>
    <xf numFmtId="0" fontId="4" fillId="20" borderId="0" xfId="0" applyFont="1" applyFill="1" applyBorder="1" applyAlignment="1" applyProtection="1">
      <alignment horizontal="center" vertical="center"/>
      <protection locked="0"/>
    </xf>
    <xf numFmtId="0" fontId="6" fillId="20" borderId="0" xfId="0" applyFont="1" applyFill="1" applyBorder="1" applyAlignment="1">
      <alignment horizontal="justify" vertical="top"/>
    </xf>
    <xf numFmtId="0" fontId="6" fillId="20" borderId="0" xfId="2" applyFont="1" applyFill="1" applyBorder="1" applyAlignment="1" applyProtection="1">
      <alignment vertical="top" wrapText="1"/>
      <protection locked="0"/>
    </xf>
    <xf numFmtId="0" fontId="6" fillId="20" borderId="0" xfId="2" applyFont="1" applyFill="1" applyBorder="1" applyAlignment="1">
      <alignment vertical="center" wrapText="1"/>
    </xf>
    <xf numFmtId="0" fontId="6" fillId="20" borderId="0" xfId="2" applyFont="1" applyFill="1" applyBorder="1" applyAlignment="1" applyProtection="1">
      <alignment vertical="center" wrapText="1"/>
      <protection locked="0"/>
    </xf>
    <xf numFmtId="9" fontId="6" fillId="20" borderId="0" xfId="2" applyNumberFormat="1" applyFont="1" applyFill="1" applyBorder="1" applyAlignment="1" applyProtection="1">
      <alignment horizontal="center" vertical="center"/>
      <protection locked="0"/>
    </xf>
    <xf numFmtId="9" fontId="4" fillId="20" borderId="0" xfId="1" applyFont="1" applyFill="1" applyBorder="1" applyAlignment="1" applyProtection="1">
      <alignment horizontal="center" vertical="center"/>
      <protection locked="0"/>
    </xf>
    <xf numFmtId="164" fontId="6" fillId="20" borderId="0" xfId="2" applyNumberFormat="1" applyFont="1" applyFill="1" applyBorder="1" applyAlignment="1" applyProtection="1">
      <alignment horizontal="center" vertical="center"/>
      <protection locked="0"/>
    </xf>
    <xf numFmtId="14" fontId="4" fillId="20" borderId="0" xfId="0" applyNumberFormat="1" applyFont="1" applyFill="1" applyBorder="1" applyAlignment="1" applyProtection="1">
      <alignment horizontal="center" vertical="center"/>
      <protection locked="0"/>
    </xf>
    <xf numFmtId="0" fontId="6" fillId="20" borderId="0" xfId="2" applyFont="1" applyFill="1" applyBorder="1" applyAlignment="1" applyProtection="1">
      <alignment horizontal="left" vertical="center" wrapText="1"/>
      <protection locked="0"/>
    </xf>
    <xf numFmtId="1" fontId="6" fillId="20" borderId="0" xfId="2" applyNumberFormat="1" applyFont="1" applyFill="1" applyBorder="1" applyAlignment="1" applyProtection="1">
      <alignment horizontal="center" vertical="center"/>
      <protection locked="0"/>
    </xf>
    <xf numFmtId="0" fontId="6" fillId="20" borderId="0" xfId="4" applyFont="1" applyFill="1" applyBorder="1" applyAlignment="1" applyProtection="1">
      <alignment horizontal="center" vertical="center" wrapText="1"/>
      <protection locked="0"/>
    </xf>
    <xf numFmtId="9" fontId="4" fillId="20" borderId="0" xfId="0" applyNumberFormat="1" applyFont="1" applyFill="1" applyBorder="1" applyAlignment="1" applyProtection="1">
      <alignment horizontal="center" vertical="center"/>
      <protection locked="0"/>
    </xf>
    <xf numFmtId="2" fontId="4" fillId="20" borderId="0" xfId="0" applyNumberFormat="1" applyFont="1" applyFill="1" applyBorder="1" applyAlignment="1" applyProtection="1">
      <alignment horizontal="center" vertical="center"/>
      <protection locked="0"/>
    </xf>
    <xf numFmtId="0" fontId="9" fillId="21" borderId="0" xfId="0" applyFont="1" applyFill="1" applyBorder="1" applyAlignment="1">
      <alignment horizontal="justify" vertical="top"/>
    </xf>
    <xf numFmtId="0" fontId="6" fillId="15" borderId="0" xfId="0" applyFont="1" applyFill="1" applyBorder="1" applyAlignment="1">
      <alignment horizontal="justify" vertical="top"/>
    </xf>
    <xf numFmtId="0" fontId="6" fillId="18" borderId="0" xfId="0" applyFont="1" applyFill="1" applyBorder="1" applyAlignment="1">
      <alignment horizontal="justify" vertical="top"/>
    </xf>
    <xf numFmtId="0" fontId="6" fillId="15" borderId="0" xfId="0" applyFont="1" applyFill="1" applyBorder="1" applyAlignment="1">
      <alignment vertical="top" wrapText="1"/>
    </xf>
    <xf numFmtId="0" fontId="9" fillId="22" borderId="0" xfId="2" applyFont="1" applyFill="1" applyBorder="1" applyAlignment="1" applyProtection="1">
      <alignment vertical="center" wrapText="1"/>
      <protection locked="0"/>
    </xf>
    <xf numFmtId="0" fontId="10" fillId="15" borderId="0" xfId="0" applyFont="1" applyFill="1" applyBorder="1" applyAlignment="1">
      <alignment horizontal="justify"/>
    </xf>
    <xf numFmtId="0" fontId="4" fillId="15" borderId="0" xfId="0" applyFont="1" applyFill="1" applyBorder="1" applyAlignment="1">
      <alignment horizontal="justify"/>
    </xf>
    <xf numFmtId="0" fontId="4" fillId="15" borderId="0" xfId="0" applyFont="1" applyFill="1" applyBorder="1" applyAlignment="1">
      <alignment horizontal="justify" vertical="center"/>
    </xf>
    <xf numFmtId="0" fontId="4" fillId="23" borderId="0" xfId="0" applyFont="1" applyFill="1" applyBorder="1" applyAlignment="1" applyProtection="1">
      <alignment horizontal="center" vertical="center"/>
      <protection locked="0"/>
    </xf>
    <xf numFmtId="0" fontId="4" fillId="23" borderId="0" xfId="0" applyFont="1" applyFill="1" applyBorder="1" applyAlignment="1" applyProtection="1">
      <alignment horizontal="center" vertical="center" wrapText="1"/>
      <protection locked="0"/>
    </xf>
    <xf numFmtId="9" fontId="4" fillId="23" borderId="0" xfId="1" applyFont="1" applyFill="1" applyBorder="1" applyAlignment="1" applyProtection="1">
      <alignment horizontal="center" vertical="center"/>
      <protection locked="0"/>
    </xf>
    <xf numFmtId="14" fontId="4" fillId="23" borderId="0" xfId="0" applyNumberFormat="1" applyFont="1" applyFill="1" applyBorder="1" applyAlignment="1" applyProtection="1">
      <alignment horizontal="center" vertical="center"/>
      <protection locked="0"/>
    </xf>
    <xf numFmtId="0" fontId="4" fillId="12" borderId="0" xfId="0" applyFont="1" applyFill="1" applyBorder="1" applyAlignment="1" applyProtection="1">
      <alignment horizontal="center" vertical="center"/>
      <protection locked="0"/>
    </xf>
    <xf numFmtId="9" fontId="4" fillId="12" borderId="0" xfId="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protection locked="0"/>
    </xf>
    <xf numFmtId="9" fontId="4" fillId="25" borderId="0" xfId="1" applyFont="1" applyFill="1" applyBorder="1" applyAlignment="1" applyProtection="1">
      <alignment horizontal="center" vertical="center"/>
      <protection locked="0"/>
    </xf>
    <xf numFmtId="14" fontId="4" fillId="25" borderId="0" xfId="0"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xf>
    <xf numFmtId="0" fontId="6" fillId="17" borderId="0"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5" fontId="6" fillId="0" borderId="0" xfId="5" applyNumberFormat="1" applyFont="1" applyFill="1" applyBorder="1" applyAlignment="1" applyProtection="1">
      <alignment horizontal="center" vertical="center"/>
      <protection locked="0"/>
    </xf>
    <xf numFmtId="0" fontId="9" fillId="17" borderId="0" xfId="2" applyFont="1" applyFill="1" applyBorder="1" applyAlignment="1" applyProtection="1">
      <alignment horizontal="left" vertical="top" wrapText="1"/>
      <protection locked="0"/>
    </xf>
    <xf numFmtId="0" fontId="9" fillId="0" borderId="0" xfId="5" applyNumberFormat="1" applyFont="1" applyFill="1" applyBorder="1" applyAlignment="1" applyProtection="1">
      <alignment horizontal="center" vertical="center"/>
      <protection locked="0"/>
    </xf>
    <xf numFmtId="164" fontId="9" fillId="0" borderId="0" xfId="2"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wrapText="1"/>
    </xf>
    <xf numFmtId="165" fontId="6" fillId="0" borderId="0" xfId="5"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vertical="top" wrapText="1"/>
      <protection locked="0"/>
    </xf>
    <xf numFmtId="0" fontId="6" fillId="0" borderId="0" xfId="2"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horizontal="justify" vertical="top" wrapText="1"/>
      <protection locked="0"/>
    </xf>
    <xf numFmtId="0" fontId="6" fillId="0"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horizontal="left" vertical="top" wrapText="1"/>
      <protection locked="0"/>
    </xf>
    <xf numFmtId="0" fontId="6" fillId="25" borderId="0" xfId="5" applyNumberFormat="1" applyFont="1" applyFill="1" applyBorder="1" applyAlignment="1" applyProtection="1">
      <alignment horizontal="center" vertical="center"/>
      <protection locked="0"/>
    </xf>
    <xf numFmtId="165" fontId="6" fillId="25" borderId="0" xfId="5" applyNumberFormat="1" applyFont="1" applyFill="1" applyBorder="1" applyAlignment="1" applyProtection="1">
      <alignment horizontal="center" vertical="center"/>
      <protection locked="0"/>
    </xf>
    <xf numFmtId="164" fontId="6" fillId="25" borderId="0" xfId="2" applyNumberFormat="1" applyFont="1" applyFill="1" applyBorder="1" applyAlignment="1" applyProtection="1">
      <alignment horizontal="center" vertical="center"/>
      <protection locked="0"/>
    </xf>
    <xf numFmtId="0" fontId="9" fillId="25" borderId="0" xfId="5" applyNumberFormat="1" applyFont="1" applyFill="1" applyBorder="1" applyAlignment="1" applyProtection="1">
      <alignment horizontal="center" vertical="center"/>
      <protection locked="0"/>
    </xf>
    <xf numFmtId="164" fontId="9" fillId="25" borderId="0" xfId="2" applyNumberFormat="1" applyFont="1" applyFill="1" applyBorder="1" applyAlignment="1" applyProtection="1">
      <alignment horizontal="center" vertical="center"/>
      <protection locked="0"/>
    </xf>
    <xf numFmtId="0" fontId="6" fillId="25" borderId="0" xfId="2" applyNumberFormat="1" applyFont="1" applyFill="1" applyBorder="1" applyAlignment="1" applyProtection="1">
      <alignment horizontal="center" vertical="center" wrapText="1"/>
      <protection locked="0"/>
    </xf>
    <xf numFmtId="0" fontId="6" fillId="25"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vertical="center"/>
      <protection locked="0"/>
    </xf>
    <xf numFmtId="0" fontId="6" fillId="25" borderId="0" xfId="2" applyFont="1" applyFill="1" applyBorder="1" applyAlignment="1" applyProtection="1">
      <alignment vertical="center" wrapText="1"/>
      <protection locked="0"/>
    </xf>
    <xf numFmtId="0" fontId="6" fillId="0" borderId="0" xfId="2" applyFont="1" applyFill="1" applyBorder="1" applyAlignment="1" applyProtection="1">
      <alignment horizontal="center" vertical="center" wrapText="1"/>
      <protection locked="0"/>
    </xf>
    <xf numFmtId="0" fontId="6" fillId="18" borderId="0" xfId="2" applyFont="1" applyFill="1" applyBorder="1" applyAlignment="1" applyProtection="1">
      <alignment vertical="center" wrapText="1"/>
      <protection locked="0"/>
    </xf>
    <xf numFmtId="0" fontId="6" fillId="15" borderId="0" xfId="2" applyFont="1" applyFill="1" applyBorder="1" applyAlignment="1" applyProtection="1">
      <alignment vertical="center" wrapText="1"/>
      <protection locked="0"/>
    </xf>
    <xf numFmtId="0" fontId="6" fillId="18" borderId="0" xfId="2"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protection locked="0"/>
    </xf>
    <xf numFmtId="9" fontId="4" fillId="26" borderId="0" xfId="1" applyFont="1" applyFill="1" applyBorder="1" applyAlignment="1" applyProtection="1">
      <alignment horizontal="center" vertical="center"/>
      <protection locked="0"/>
    </xf>
    <xf numFmtId="14" fontId="4" fillId="26" borderId="0" xfId="0" applyNumberFormat="1" applyFont="1" applyFill="1" applyBorder="1" applyAlignment="1" applyProtection="1">
      <alignment horizontal="center" vertical="center"/>
      <protection locked="0"/>
    </xf>
    <xf numFmtId="9" fontId="5" fillId="17" borderId="0" xfId="6" applyFont="1" applyFill="1" applyBorder="1" applyAlignment="1" applyProtection="1">
      <alignment vertical="top" wrapText="1"/>
      <protection locked="0"/>
    </xf>
    <xf numFmtId="0" fontId="6" fillId="15" borderId="0" xfId="2" applyFont="1" applyFill="1" applyBorder="1" applyAlignment="1" applyProtection="1">
      <alignment vertical="top" wrapText="1"/>
      <protection locked="0"/>
    </xf>
    <xf numFmtId="2" fontId="4" fillId="26" borderId="0" xfId="0" applyNumberFormat="1" applyFont="1" applyFill="1" applyBorder="1" applyAlignment="1" applyProtection="1">
      <alignment horizontal="center" vertical="center"/>
      <protection locked="0"/>
    </xf>
    <xf numFmtId="9" fontId="4" fillId="26" borderId="0" xfId="0" applyNumberFormat="1" applyFont="1" applyFill="1" applyBorder="1" applyAlignment="1" applyProtection="1">
      <alignment horizontal="center" vertical="center"/>
      <protection locked="0"/>
    </xf>
    <xf numFmtId="2" fontId="4" fillId="25" borderId="0" xfId="0" applyNumberFormat="1" applyFont="1" applyFill="1" applyBorder="1" applyAlignment="1" applyProtection="1">
      <alignment horizontal="center" vertical="center"/>
      <protection locked="0"/>
    </xf>
    <xf numFmtId="9" fontId="4" fillId="25" borderId="0" xfId="0" applyNumberFormat="1" applyFont="1" applyFill="1" applyBorder="1" applyAlignment="1" applyProtection="1">
      <alignment horizontal="center" vertical="center"/>
      <protection locked="0"/>
    </xf>
    <xf numFmtId="0" fontId="4" fillId="26" borderId="0" xfId="0" applyFont="1" applyFill="1" applyBorder="1" applyAlignment="1">
      <alignment horizontal="justify" vertical="top"/>
    </xf>
    <xf numFmtId="0" fontId="6" fillId="26" borderId="0" xfId="0" applyFont="1" applyFill="1" applyBorder="1" applyAlignment="1">
      <alignment horizontal="justify" vertical="top"/>
    </xf>
    <xf numFmtId="0" fontId="4" fillId="27" borderId="0" xfId="0" applyFont="1" applyFill="1" applyBorder="1" applyAlignment="1" applyProtection="1">
      <alignment horizontal="center" vertical="center"/>
      <protection locked="0"/>
    </xf>
    <xf numFmtId="0" fontId="4" fillId="27" borderId="0" xfId="0" applyFont="1" applyFill="1" applyBorder="1" applyAlignment="1" applyProtection="1">
      <alignment horizontal="center" vertical="center" wrapText="1"/>
      <protection locked="0"/>
    </xf>
    <xf numFmtId="0" fontId="4" fillId="28" borderId="0" xfId="0" applyFont="1" applyFill="1" applyBorder="1" applyAlignment="1" applyProtection="1">
      <alignment horizontal="center" vertical="center" wrapText="1"/>
      <protection locked="0"/>
    </xf>
    <xf numFmtId="0" fontId="6" fillId="0" borderId="0" xfId="2" applyFont="1" applyFill="1" applyBorder="1" applyAlignment="1" applyProtection="1">
      <alignment horizontal="justify" vertical="center" wrapText="1"/>
      <protection locked="0"/>
    </xf>
    <xf numFmtId="0" fontId="6" fillId="0" borderId="0" xfId="2" applyFont="1" applyFill="1" applyBorder="1" applyAlignment="1" applyProtection="1">
      <alignment horizontal="center" vertical="center"/>
      <protection locked="0"/>
    </xf>
    <xf numFmtId="0" fontId="6" fillId="18" borderId="0" xfId="2" applyFont="1" applyFill="1" applyBorder="1" applyAlignment="1" applyProtection="1">
      <alignment horizontal="justify" vertical="top" wrapText="1"/>
      <protection locked="0"/>
    </xf>
    <xf numFmtId="0" fontId="6" fillId="0" borderId="0" xfId="2" applyFont="1" applyFill="1" applyBorder="1" applyAlignment="1">
      <alignment horizontal="left" vertical="center" wrapText="1"/>
    </xf>
    <xf numFmtId="0" fontId="9" fillId="0" borderId="0" xfId="2" applyFont="1" applyFill="1" applyBorder="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Fill="1" applyBorder="1" applyAlignment="1">
      <alignment horizontal="justify" vertical="top"/>
    </xf>
    <xf numFmtId="0" fontId="4" fillId="0" borderId="0" xfId="0" applyFont="1" applyFill="1" applyBorder="1" applyAlignment="1">
      <alignment horizontal="left" vertical="center" wrapText="1"/>
    </xf>
    <xf numFmtId="0" fontId="6" fillId="19" borderId="0" xfId="2" applyFont="1" applyFill="1" applyBorder="1" applyAlignment="1" applyProtection="1">
      <alignment vertical="center" wrapText="1"/>
      <protection locked="0"/>
    </xf>
    <xf numFmtId="0" fontId="6" fillId="19" borderId="0" xfId="2" applyFont="1" applyFill="1" applyBorder="1" applyAlignment="1">
      <alignment horizontal="left" vertical="center" wrapText="1"/>
    </xf>
    <xf numFmtId="0" fontId="4" fillId="6" borderId="0" xfId="0" applyFont="1" applyFill="1" applyBorder="1" applyAlignment="1">
      <alignment horizontal="left" vertical="center" wrapText="1"/>
    </xf>
    <xf numFmtId="0" fontId="6" fillId="6" borderId="0" xfId="2" applyFont="1" applyFill="1" applyBorder="1" applyAlignment="1" applyProtection="1">
      <alignment horizontal="left" vertical="center" wrapText="1"/>
      <protection locked="0"/>
    </xf>
    <xf numFmtId="0" fontId="6" fillId="6" borderId="0" xfId="2" applyFont="1" applyFill="1" applyBorder="1" applyAlignment="1" applyProtection="1">
      <alignment horizontal="center" vertical="center"/>
      <protection locked="0"/>
    </xf>
    <xf numFmtId="0" fontId="6" fillId="6" borderId="0" xfId="2" applyFont="1" applyFill="1" applyBorder="1" applyAlignment="1" applyProtection="1">
      <alignment vertical="center" wrapText="1"/>
      <protection locked="0"/>
    </xf>
    <xf numFmtId="0" fontId="6" fillId="6" borderId="0" xfId="2" applyNumberFormat="1" applyFont="1" applyFill="1" applyBorder="1" applyAlignment="1" applyProtection="1">
      <alignment horizontal="center" vertical="center"/>
      <protection locked="0"/>
    </xf>
    <xf numFmtId="0" fontId="6" fillId="6" borderId="0" xfId="0" applyFont="1" applyFill="1" applyBorder="1" applyAlignment="1">
      <alignment vertical="top" wrapText="1"/>
    </xf>
    <xf numFmtId="0" fontId="9" fillId="6" borderId="0" xfId="2" applyFont="1" applyFill="1" applyBorder="1" applyAlignment="1" applyProtection="1">
      <alignment horizontal="left" vertical="center" wrapText="1"/>
      <protection locked="0"/>
    </xf>
    <xf numFmtId="0" fontId="6" fillId="6" borderId="0" xfId="2" applyFont="1" applyFill="1" applyBorder="1" applyAlignment="1">
      <alignment vertical="center" wrapText="1"/>
    </xf>
    <xf numFmtId="0" fontId="4" fillId="6" borderId="0" xfId="0" applyFont="1" applyFill="1" applyBorder="1" applyAlignment="1">
      <alignment horizontal="center" vertical="center" wrapText="1"/>
    </xf>
    <xf numFmtId="0" fontId="6" fillId="6" borderId="0" xfId="2" applyFont="1" applyFill="1" applyBorder="1" applyAlignment="1" applyProtection="1">
      <alignment horizontal="justify" vertical="top" wrapText="1"/>
      <protection locked="0"/>
    </xf>
    <xf numFmtId="14" fontId="4" fillId="6" borderId="0" xfId="0" applyNumberFormat="1" applyFont="1" applyFill="1" applyBorder="1" applyAlignment="1">
      <alignment horizontal="center" vertical="center" wrapText="1"/>
    </xf>
    <xf numFmtId="14" fontId="6" fillId="6" borderId="0" xfId="0" applyNumberFormat="1" applyFont="1" applyFill="1" applyBorder="1" applyAlignment="1">
      <alignment vertical="top" wrapText="1"/>
    </xf>
    <xf numFmtId="14" fontId="6" fillId="6" borderId="0" xfId="5" applyNumberFormat="1" applyFont="1" applyFill="1" applyBorder="1" applyAlignment="1" applyProtection="1">
      <alignment horizontal="center" vertical="center"/>
      <protection locked="0"/>
    </xf>
    <xf numFmtId="0" fontId="4" fillId="19" borderId="0" xfId="0" applyFont="1" applyFill="1" applyBorder="1" applyAlignment="1">
      <alignment horizontal="justify"/>
    </xf>
    <xf numFmtId="0" fontId="4" fillId="19" borderId="0" xfId="0" applyFont="1" applyFill="1" applyBorder="1" applyAlignment="1">
      <alignment horizontal="center" vertical="center" wrapText="1"/>
    </xf>
    <xf numFmtId="14" fontId="4" fillId="19" borderId="0" xfId="0" applyNumberFormat="1" applyFont="1" applyFill="1" applyBorder="1" applyAlignment="1">
      <alignment horizontal="center" vertical="center" wrapText="1"/>
    </xf>
    <xf numFmtId="0" fontId="4" fillId="10" borderId="0" xfId="0" applyFont="1" applyFill="1" applyBorder="1" applyAlignment="1">
      <alignment horizontal="justify" wrapText="1"/>
    </xf>
    <xf numFmtId="0" fontId="6" fillId="10" borderId="0" xfId="2" applyFont="1" applyFill="1" applyBorder="1" applyAlignment="1">
      <alignment horizontal="left" vertical="center" wrapText="1"/>
    </xf>
    <xf numFmtId="0" fontId="6" fillId="10" borderId="0" xfId="2" applyFont="1" applyFill="1" applyBorder="1" applyAlignment="1" applyProtection="1">
      <alignment vertical="center" wrapText="1"/>
      <protection locked="0"/>
    </xf>
    <xf numFmtId="14" fontId="4" fillId="10" borderId="0" xfId="0" applyNumberFormat="1" applyFont="1" applyFill="1" applyBorder="1" applyAlignment="1">
      <alignment horizontal="center" vertical="center" wrapText="1"/>
    </xf>
    <xf numFmtId="0" fontId="6" fillId="29" borderId="0" xfId="2" applyFont="1" applyFill="1" applyBorder="1" applyAlignment="1">
      <alignment horizontal="left" vertical="center" wrapText="1"/>
    </xf>
    <xf numFmtId="0" fontId="9" fillId="29" borderId="0" xfId="2" applyFont="1" applyFill="1" applyBorder="1" applyAlignment="1">
      <alignment vertical="center" wrapText="1"/>
    </xf>
    <xf numFmtId="0" fontId="6" fillId="29" borderId="0" xfId="0" applyFont="1" applyFill="1" applyBorder="1" applyAlignment="1">
      <alignment horizontal="justify" vertical="top" wrapText="1"/>
    </xf>
    <xf numFmtId="0" fontId="6" fillId="15" borderId="0" xfId="2" applyFont="1" applyFill="1" applyBorder="1" applyAlignment="1" applyProtection="1">
      <alignment horizontal="justify" vertical="center" wrapText="1"/>
      <protection locked="0"/>
    </xf>
    <xf numFmtId="0" fontId="4" fillId="0" borderId="0" xfId="0" applyFont="1" applyFill="1" applyBorder="1" applyAlignment="1">
      <alignment horizontal="center" vertical="center" wrapText="1"/>
    </xf>
    <xf numFmtId="0" fontId="4" fillId="30" borderId="0" xfId="0"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wrapText="1"/>
      <protection locked="0"/>
    </xf>
    <xf numFmtId="9" fontId="4" fillId="30" borderId="0" xfId="1" applyFont="1" applyFill="1" applyBorder="1" applyAlignment="1" applyProtection="1">
      <alignment horizontal="center" vertical="center"/>
      <protection locked="0"/>
    </xf>
    <xf numFmtId="14" fontId="4" fillId="30" borderId="0" xfId="0" applyNumberFormat="1" applyFont="1" applyFill="1" applyBorder="1" applyAlignment="1" applyProtection="1">
      <alignment horizontal="center" vertical="center"/>
      <protection locked="0"/>
    </xf>
    <xf numFmtId="0" fontId="4" fillId="19" borderId="0" xfId="0" applyFont="1" applyFill="1" applyBorder="1" applyAlignment="1">
      <alignment vertical="top" wrapText="1"/>
    </xf>
    <xf numFmtId="0" fontId="4" fillId="18" borderId="0" xfId="0" applyFont="1" applyFill="1" applyBorder="1" applyAlignment="1">
      <alignment horizontal="center" vertical="center" wrapText="1"/>
    </xf>
    <xf numFmtId="0" fontId="4" fillId="19" borderId="0" xfId="0" applyFont="1" applyFill="1" applyBorder="1" applyAlignment="1">
      <alignment vertical="center" wrapText="1"/>
    </xf>
    <xf numFmtId="0" fontId="4" fillId="4" borderId="0" xfId="0" applyFont="1" applyFill="1" applyBorder="1" applyAlignment="1" applyProtection="1">
      <alignment horizontal="center" vertical="center"/>
      <protection locked="0"/>
    </xf>
    <xf numFmtId="9" fontId="4" fillId="4" borderId="0" xfId="1" applyFont="1" applyFill="1" applyBorder="1" applyAlignment="1" applyProtection="1">
      <alignment horizontal="center" vertical="center"/>
      <protection locked="0"/>
    </xf>
    <xf numFmtId="14" fontId="4" fillId="4" borderId="0" xfId="0" applyNumberFormat="1" applyFont="1" applyFill="1" applyBorder="1" applyAlignment="1" applyProtection="1">
      <alignment horizontal="center" vertical="center"/>
      <protection locked="0"/>
    </xf>
    <xf numFmtId="2" fontId="4" fillId="4" borderId="0" xfId="0" applyNumberFormat="1" applyFont="1" applyFill="1" applyBorder="1" applyAlignment="1" applyProtection="1">
      <alignment horizontal="center" vertical="center"/>
      <protection locked="0"/>
    </xf>
    <xf numFmtId="9" fontId="4" fillId="4" borderId="0" xfId="0" applyNumberFormat="1" applyFont="1" applyFill="1" applyBorder="1" applyAlignment="1" applyProtection="1">
      <alignment horizontal="center" vertical="center"/>
      <protection locked="0"/>
    </xf>
    <xf numFmtId="0" fontId="6" fillId="4" borderId="0" xfId="0" applyFont="1" applyFill="1" applyBorder="1" applyAlignment="1">
      <alignment horizontal="justify" vertical="top"/>
    </xf>
    <xf numFmtId="0" fontId="6" fillId="4" borderId="0" xfId="2" applyFont="1" applyFill="1" applyBorder="1" applyAlignment="1" applyProtection="1">
      <alignment horizontal="justify" vertical="top" wrapText="1"/>
      <protection locked="0"/>
    </xf>
    <xf numFmtId="165" fontId="6" fillId="4" borderId="0" xfId="5" applyNumberFormat="1" applyFont="1" applyFill="1" applyBorder="1" applyAlignment="1" applyProtection="1">
      <alignment horizontal="center" vertical="center" wrapText="1"/>
      <protection locked="0"/>
    </xf>
    <xf numFmtId="164" fontId="10" fillId="4" borderId="0" xfId="2" applyNumberFormat="1" applyFont="1" applyFill="1" applyBorder="1" applyAlignment="1" applyProtection="1">
      <alignment horizontal="center" vertical="center"/>
      <protection locked="0"/>
    </xf>
    <xf numFmtId="164" fontId="6" fillId="4" borderId="0" xfId="2" applyNumberFormat="1" applyFont="1" applyFill="1" applyBorder="1" applyAlignment="1" applyProtection="1">
      <alignment horizontal="center" vertical="center"/>
      <protection locked="0"/>
    </xf>
    <xf numFmtId="9" fontId="4" fillId="28" borderId="0" xfId="1" applyFont="1" applyFill="1" applyBorder="1" applyAlignment="1" applyProtection="1">
      <alignment horizontal="center" vertical="center"/>
      <protection locked="0"/>
    </xf>
    <xf numFmtId="14" fontId="4" fillId="28" borderId="0" xfId="0" applyNumberFormat="1" applyFont="1" applyFill="1" applyBorder="1" applyAlignment="1" applyProtection="1">
      <alignment horizontal="center" vertical="center"/>
      <protection locked="0"/>
    </xf>
    <xf numFmtId="9" fontId="4" fillId="27" borderId="0" xfId="1" applyFont="1" applyFill="1" applyBorder="1" applyAlignment="1" applyProtection="1">
      <alignment horizontal="center" vertical="center"/>
      <protection locked="0"/>
    </xf>
    <xf numFmtId="14" fontId="4" fillId="27" borderId="0" xfId="0" applyNumberFormat="1" applyFont="1" applyFill="1" applyBorder="1" applyAlignment="1" applyProtection="1">
      <alignment horizontal="center" vertical="center"/>
      <protection locked="0"/>
    </xf>
    <xf numFmtId="2" fontId="4" fillId="27" borderId="0" xfId="0" applyNumberFormat="1" applyFont="1" applyFill="1" applyBorder="1" applyAlignment="1" applyProtection="1">
      <alignment horizontal="center" vertical="center"/>
      <protection locked="0"/>
    </xf>
    <xf numFmtId="9" fontId="4" fillId="27" borderId="0" xfId="0" applyNumberFormat="1" applyFont="1" applyFill="1" applyBorder="1" applyAlignment="1" applyProtection="1">
      <alignment horizontal="center" vertical="center"/>
      <protection locked="0"/>
    </xf>
    <xf numFmtId="0" fontId="6" fillId="27" borderId="0" xfId="0" applyFont="1" applyFill="1" applyBorder="1" applyAlignment="1">
      <alignment vertical="top" wrapText="1"/>
    </xf>
    <xf numFmtId="165" fontId="10" fillId="27" borderId="0" xfId="5" applyNumberFormat="1" applyFont="1" applyFill="1" applyBorder="1" applyAlignment="1" applyProtection="1">
      <alignment horizontal="center" vertical="center" wrapText="1"/>
      <protection locked="0"/>
    </xf>
    <xf numFmtId="0" fontId="6" fillId="27" borderId="0" xfId="0" applyFont="1" applyFill="1" applyBorder="1" applyAlignment="1">
      <alignment horizontal="justify" vertical="top"/>
    </xf>
    <xf numFmtId="0" fontId="6" fillId="27" borderId="0" xfId="2" applyFont="1" applyFill="1" applyBorder="1" applyAlignment="1" applyProtection="1">
      <alignment horizontal="justify" vertical="top" wrapText="1"/>
      <protection locked="0"/>
    </xf>
    <xf numFmtId="165" fontId="6" fillId="27" borderId="0" xfId="5" applyNumberFormat="1" applyFont="1" applyFill="1" applyBorder="1" applyAlignment="1" applyProtection="1">
      <alignment horizontal="center" vertical="center" wrapText="1"/>
      <protection locked="0"/>
    </xf>
    <xf numFmtId="14" fontId="4" fillId="27" borderId="0" xfId="0" applyNumberFormat="1" applyFont="1" applyFill="1" applyBorder="1" applyAlignment="1">
      <alignment horizontal="center" vertical="center"/>
    </xf>
    <xf numFmtId="0" fontId="4" fillId="28" borderId="0" xfId="0" applyFont="1" applyFill="1" applyBorder="1" applyAlignment="1">
      <alignment horizontal="left" vertical="top" wrapText="1"/>
    </xf>
    <xf numFmtId="0" fontId="4" fillId="28" borderId="0" xfId="0" applyFont="1" applyFill="1" applyBorder="1" applyAlignment="1">
      <alignment vertical="top" wrapText="1"/>
    </xf>
    <xf numFmtId="0" fontId="4" fillId="28" borderId="0" xfId="0" applyFont="1" applyFill="1" applyBorder="1" applyAlignment="1">
      <alignment horizontal="center" vertical="center" wrapText="1"/>
    </xf>
    <xf numFmtId="14" fontId="4" fillId="28" borderId="0" xfId="0" applyNumberFormat="1" applyFont="1" applyFill="1" applyBorder="1" applyAlignment="1">
      <alignment vertical="center" wrapText="1"/>
    </xf>
    <xf numFmtId="14" fontId="4" fillId="28" borderId="0" xfId="0" applyNumberFormat="1" applyFont="1" applyFill="1" applyBorder="1" applyAlignment="1">
      <alignment vertical="center"/>
    </xf>
    <xf numFmtId="0" fontId="9" fillId="28" borderId="0" xfId="0" applyFont="1" applyFill="1" applyBorder="1" applyAlignment="1">
      <alignment horizontal="left" vertical="top" wrapText="1"/>
    </xf>
    <xf numFmtId="0" fontId="9" fillId="28" borderId="0" xfId="0" applyFont="1" applyFill="1" applyBorder="1" applyAlignment="1">
      <alignment vertical="top" wrapText="1"/>
    </xf>
    <xf numFmtId="0" fontId="6" fillId="28" borderId="0" xfId="0" applyFont="1" applyFill="1" applyBorder="1" applyAlignment="1">
      <alignment horizontal="left" vertical="top" wrapText="1"/>
    </xf>
    <xf numFmtId="0" fontId="8" fillId="28" borderId="0" xfId="0" applyFont="1" applyFill="1" applyBorder="1" applyAlignment="1">
      <alignment horizontal="justify" vertical="top" wrapText="1"/>
    </xf>
    <xf numFmtId="0" fontId="4" fillId="28" borderId="0" xfId="0" applyFont="1" applyFill="1" applyBorder="1" applyAlignment="1">
      <alignment horizontal="center" vertical="center"/>
    </xf>
    <xf numFmtId="0" fontId="4" fillId="28" borderId="0" xfId="0" applyFont="1" applyFill="1" applyBorder="1" applyAlignment="1">
      <alignment vertical="center"/>
    </xf>
    <xf numFmtId="0" fontId="4" fillId="28" borderId="0" xfId="0" applyFont="1" applyFill="1" applyBorder="1" applyAlignment="1">
      <alignment vertical="center" wrapText="1"/>
    </xf>
    <xf numFmtId="0" fontId="4" fillId="28" borderId="0" xfId="0" applyFont="1" applyFill="1" applyBorder="1" applyAlignment="1">
      <alignment horizontal="justify" vertical="top" wrapText="1"/>
    </xf>
    <xf numFmtId="0" fontId="6" fillId="28" borderId="0" xfId="0" applyFont="1" applyFill="1" applyBorder="1" applyAlignment="1">
      <alignment horizontal="justify" vertical="top" wrapText="1"/>
    </xf>
    <xf numFmtId="0" fontId="4" fillId="28" borderId="0" xfId="0" applyFont="1" applyFill="1" applyBorder="1" applyAlignment="1">
      <alignment horizontal="left" wrapText="1"/>
    </xf>
    <xf numFmtId="14" fontId="4" fillId="28" borderId="0" xfId="0" applyNumberFormat="1" applyFont="1" applyFill="1" applyBorder="1" applyAlignment="1">
      <alignment horizontal="left" vertical="center"/>
    </xf>
    <xf numFmtId="2" fontId="4" fillId="28" borderId="0" xfId="0" applyNumberFormat="1" applyFont="1" applyFill="1" applyBorder="1" applyAlignment="1" applyProtection="1">
      <alignment horizontal="center" vertical="center"/>
      <protection locked="0"/>
    </xf>
    <xf numFmtId="9" fontId="4" fillId="28" borderId="0" xfId="0" applyNumberFormat="1"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wrapText="1"/>
      <protection locked="0"/>
    </xf>
    <xf numFmtId="9" fontId="4" fillId="31" borderId="0" xfId="1" applyFont="1" applyFill="1" applyBorder="1" applyAlignment="1" applyProtection="1">
      <alignment horizontal="center" vertical="center"/>
      <protection locked="0"/>
    </xf>
    <xf numFmtId="14" fontId="4" fillId="31" borderId="0" xfId="0" applyNumberFormat="1" applyFont="1" applyFill="1" applyBorder="1" applyAlignment="1" applyProtection="1">
      <alignment horizontal="center" vertical="center"/>
      <protection locked="0"/>
    </xf>
    <xf numFmtId="9" fontId="4" fillId="3" borderId="0" xfId="1" applyFont="1" applyFill="1" applyBorder="1" applyAlignment="1" applyProtection="1">
      <alignment horizontal="center" vertical="center"/>
      <protection locked="0"/>
    </xf>
    <xf numFmtId="14" fontId="4" fillId="3" borderId="0" xfId="0" applyNumberFormat="1" applyFont="1" applyFill="1" applyBorder="1" applyAlignment="1" applyProtection="1">
      <alignment horizontal="center" vertical="center"/>
      <protection locked="0"/>
    </xf>
    <xf numFmtId="0" fontId="6" fillId="31" borderId="0" xfId="0" applyFont="1" applyFill="1" applyBorder="1" applyAlignment="1">
      <alignment vertical="top" wrapText="1"/>
    </xf>
    <xf numFmtId="0" fontId="6" fillId="31" borderId="0" xfId="2" applyFont="1" applyFill="1" applyBorder="1" applyAlignment="1" applyProtection="1">
      <alignment vertical="top" wrapText="1"/>
      <protection locked="0"/>
    </xf>
    <xf numFmtId="0" fontId="6" fillId="12" borderId="0" xfId="0" applyFont="1" applyFill="1" applyBorder="1" applyAlignment="1">
      <alignment horizontal="justify" vertical="top" wrapText="1"/>
    </xf>
    <xf numFmtId="0" fontId="6" fillId="12" borderId="0" xfId="2" applyFont="1" applyFill="1" applyBorder="1" applyAlignment="1" applyProtection="1">
      <alignment vertical="top" wrapText="1"/>
      <protection locked="0"/>
    </xf>
    <xf numFmtId="0" fontId="6" fillId="15" borderId="0" xfId="0" applyFont="1" applyFill="1" applyBorder="1" applyAlignment="1">
      <alignment horizontal="left" vertical="top" wrapText="1"/>
    </xf>
    <xf numFmtId="0" fontId="6" fillId="3" borderId="0" xfId="0" applyFont="1" applyFill="1" applyBorder="1" applyAlignment="1">
      <alignment horizontal="justify" vertical="top" wrapText="1"/>
    </xf>
    <xf numFmtId="0" fontId="6" fillId="15" borderId="0" xfId="0" applyFont="1" applyFill="1" applyBorder="1" applyAlignment="1">
      <alignment horizontal="justify" vertical="top" wrapText="1"/>
    </xf>
    <xf numFmtId="2" fontId="4" fillId="31" borderId="0" xfId="0" applyNumberFormat="1" applyFont="1" applyFill="1" applyBorder="1" applyAlignment="1" applyProtection="1">
      <alignment horizontal="center" vertical="center"/>
      <protection locked="0"/>
    </xf>
    <xf numFmtId="9" fontId="4" fillId="31" borderId="0" xfId="0" applyNumberFormat="1" applyFont="1" applyFill="1" applyBorder="1" applyAlignment="1" applyProtection="1">
      <alignment horizontal="center" vertical="center"/>
      <protection locked="0"/>
    </xf>
    <xf numFmtId="2" fontId="4" fillId="12" borderId="0" xfId="0" applyNumberFormat="1" applyFont="1" applyFill="1" applyBorder="1" applyAlignment="1" applyProtection="1">
      <alignment horizontal="center" vertical="center"/>
      <protection locked="0"/>
    </xf>
    <xf numFmtId="9" fontId="4" fillId="12" borderId="0" xfId="0" applyNumberFormat="1" applyFont="1" applyFill="1" applyBorder="1" applyAlignment="1" applyProtection="1">
      <alignment horizontal="center" vertical="center"/>
      <protection locked="0"/>
    </xf>
    <xf numFmtId="2" fontId="4" fillId="30" borderId="0" xfId="0" applyNumberFormat="1" applyFont="1" applyFill="1" applyBorder="1" applyAlignment="1" applyProtection="1">
      <alignment horizontal="center" vertical="center"/>
      <protection locked="0"/>
    </xf>
    <xf numFmtId="9" fontId="4" fillId="30" borderId="0" xfId="0" applyNumberFormat="1" applyFont="1" applyFill="1" applyBorder="1" applyAlignment="1" applyProtection="1">
      <alignment horizontal="center" vertical="center"/>
      <protection locked="0"/>
    </xf>
    <xf numFmtId="2" fontId="4" fillId="3" borderId="0" xfId="0" applyNumberFormat="1" applyFont="1" applyFill="1" applyBorder="1" applyAlignment="1" applyProtection="1">
      <alignment horizontal="center" vertical="center"/>
      <protection locked="0"/>
    </xf>
    <xf numFmtId="9" fontId="4" fillId="3" borderId="0" xfId="0" applyNumberFormat="1" applyFont="1" applyFill="1" applyBorder="1" applyAlignment="1" applyProtection="1">
      <alignment horizontal="center" vertical="center"/>
      <protection locked="0"/>
    </xf>
    <xf numFmtId="2" fontId="4" fillId="23" borderId="0" xfId="0" applyNumberFormat="1" applyFont="1" applyFill="1" applyBorder="1" applyAlignment="1" applyProtection="1">
      <alignment horizontal="center" vertical="center"/>
      <protection locked="0"/>
    </xf>
    <xf numFmtId="9" fontId="4" fillId="23" borderId="0" xfId="0" applyNumberFormat="1" applyFont="1" applyFill="1" applyBorder="1" applyAlignment="1" applyProtection="1">
      <alignment horizontal="center" vertical="center"/>
      <protection locked="0"/>
    </xf>
    <xf numFmtId="0" fontId="4" fillId="23" borderId="0" xfId="0" applyFont="1" applyFill="1" applyBorder="1" applyAlignment="1">
      <alignment horizontal="justify" vertical="top"/>
    </xf>
    <xf numFmtId="0" fontId="4" fillId="23" borderId="0" xfId="0" applyFont="1" applyFill="1" applyBorder="1" applyAlignment="1">
      <alignment horizontal="center" vertical="top" wrapText="1"/>
    </xf>
    <xf numFmtId="14" fontId="4" fillId="23" borderId="0" xfId="0" applyNumberFormat="1" applyFont="1" applyFill="1" applyBorder="1" applyAlignment="1">
      <alignment horizontal="center" vertical="center"/>
    </xf>
    <xf numFmtId="0" fontId="6" fillId="30" borderId="0" xfId="0" applyFont="1" applyFill="1" applyBorder="1" applyAlignment="1">
      <alignment horizontal="justify" vertical="top"/>
    </xf>
    <xf numFmtId="0" fontId="6" fillId="30" borderId="0" xfId="0" applyFont="1" applyFill="1" applyBorder="1" applyAlignment="1">
      <alignment horizontal="justify" vertical="top" wrapText="1"/>
    </xf>
    <xf numFmtId="0" fontId="11" fillId="19"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4" fillId="19" borderId="0" xfId="7" applyFont="1" applyFill="1" applyBorder="1" applyAlignment="1">
      <alignment horizontal="center" vertical="top" wrapText="1"/>
    </xf>
    <xf numFmtId="0" fontId="4" fillId="19" borderId="0" xfId="7" applyFont="1" applyFill="1" applyBorder="1" applyAlignment="1">
      <alignment horizontal="center" vertical="center" wrapText="1"/>
    </xf>
    <xf numFmtId="166" fontId="4" fillId="19" borderId="0" xfId="0" applyNumberFormat="1" applyFont="1" applyFill="1" applyBorder="1" applyAlignment="1">
      <alignment horizontal="center" vertical="center" wrapText="1"/>
    </xf>
    <xf numFmtId="14" fontId="4" fillId="19" borderId="0" xfId="7" applyNumberFormat="1" applyFont="1" applyFill="1" applyBorder="1" applyAlignment="1">
      <alignment horizontal="center" vertical="center" wrapText="1"/>
    </xf>
    <xf numFmtId="0" fontId="6" fillId="25" borderId="0" xfId="0" applyFont="1" applyFill="1" applyBorder="1" applyAlignment="1">
      <alignment horizontal="justify" vertical="center"/>
    </xf>
    <xf numFmtId="0" fontId="9" fillId="26" borderId="0" xfId="0" applyFont="1" applyFill="1" applyBorder="1" applyAlignment="1">
      <alignment horizontal="justify" vertical="top" wrapText="1"/>
    </xf>
    <xf numFmtId="0" fontId="6" fillId="26" borderId="0" xfId="0" applyFont="1" applyFill="1" applyBorder="1" applyAlignment="1">
      <alignment horizontal="justify" vertical="top" wrapText="1"/>
    </xf>
    <xf numFmtId="0" fontId="4" fillId="15" borderId="0" xfId="0" applyFont="1" applyFill="1" applyBorder="1" applyAlignment="1">
      <alignment horizontal="left" vertical="top" wrapText="1"/>
    </xf>
    <xf numFmtId="0" fontId="4" fillId="18" borderId="0" xfId="0" applyFont="1" applyFill="1" applyBorder="1" applyAlignment="1">
      <alignment vertical="top" wrapText="1"/>
    </xf>
    <xf numFmtId="0" fontId="9" fillId="18" borderId="0" xfId="0" applyFont="1" applyFill="1" applyBorder="1" applyAlignment="1">
      <alignment vertical="top" wrapText="1"/>
    </xf>
    <xf numFmtId="0" fontId="4" fillId="18" borderId="0" xfId="0" applyFont="1" applyFill="1" applyBorder="1" applyAlignment="1">
      <alignment horizontal="left" vertical="top" wrapText="1"/>
    </xf>
    <xf numFmtId="0" fontId="9" fillId="18" borderId="0" xfId="0" applyFont="1" applyFill="1" applyBorder="1" applyAlignment="1">
      <alignment horizontal="left" vertical="top" wrapText="1"/>
    </xf>
    <xf numFmtId="0" fontId="6" fillId="18"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applyFill="1" applyBorder="1" applyAlignment="1">
      <alignment vertical="center" wrapText="1"/>
    </xf>
    <xf numFmtId="9"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top" wrapText="1"/>
    </xf>
    <xf numFmtId="0" fontId="4" fillId="0" borderId="0" xfId="0" applyFont="1" applyFill="1" applyBorder="1" applyAlignment="1">
      <alignment horizontal="justify" vertical="top"/>
    </xf>
    <xf numFmtId="14" fontId="4" fillId="0" borderId="0" xfId="0" applyNumberFormat="1" applyFont="1" applyFill="1" applyBorder="1" applyAlignment="1">
      <alignment vertical="center"/>
    </xf>
    <xf numFmtId="0" fontId="11" fillId="0" borderId="0" xfId="0" applyFont="1" applyFill="1" applyBorder="1" applyAlignment="1">
      <alignment horizontal="justify" vertical="top"/>
    </xf>
    <xf numFmtId="0" fontId="10" fillId="0" borderId="0" xfId="0" applyFont="1" applyFill="1" applyBorder="1" applyAlignment="1">
      <alignment horizontal="justify" vertical="top"/>
    </xf>
    <xf numFmtId="0" fontId="11" fillId="0" borderId="0" xfId="2" applyFont="1" applyFill="1" applyBorder="1" applyAlignment="1" applyProtection="1">
      <alignment horizontal="justify" vertical="top" wrapText="1"/>
      <protection locked="0"/>
    </xf>
    <xf numFmtId="0" fontId="4" fillId="0" borderId="0" xfId="0" applyFont="1" applyFill="1" applyBorder="1"/>
    <xf numFmtId="0" fontId="9" fillId="0" borderId="0" xfId="0" applyFont="1" applyFill="1" applyBorder="1" applyAlignment="1">
      <alignment horizontal="justify" vertical="top"/>
    </xf>
    <xf numFmtId="0" fontId="5" fillId="0" borderId="0" xfId="2" applyFont="1" applyFill="1" applyBorder="1" applyAlignment="1" applyProtection="1">
      <alignment horizontal="justify" vertical="top" wrapText="1"/>
      <protection locked="0"/>
    </xf>
    <xf numFmtId="0" fontId="10" fillId="0" borderId="0" xfId="2" applyFont="1" applyFill="1" applyBorder="1" applyAlignment="1" applyProtection="1">
      <alignment horizontal="justify" vertical="top" wrapText="1"/>
      <protection locked="0"/>
    </xf>
    <xf numFmtId="0" fontId="6" fillId="0" borderId="0" xfId="0" applyFont="1" applyFill="1" applyBorder="1" applyAlignment="1">
      <alignment horizontal="justify" vertical="top" wrapText="1"/>
    </xf>
    <xf numFmtId="0" fontId="9" fillId="0" borderId="0" xfId="2" applyFont="1" applyFill="1" applyBorder="1" applyAlignment="1" applyProtection="1">
      <alignment vertical="center" wrapText="1"/>
      <protection locked="0"/>
    </xf>
    <xf numFmtId="14" fontId="6" fillId="0" borderId="0" xfId="0" applyNumberFormat="1" applyFont="1" applyFill="1" applyBorder="1" applyAlignment="1">
      <alignment vertical="top" wrapText="1"/>
    </xf>
    <xf numFmtId="0" fontId="6" fillId="0" borderId="0" xfId="0" applyFont="1" applyFill="1" applyBorder="1" applyAlignment="1">
      <alignment horizontal="left" vertical="top" wrapText="1"/>
    </xf>
    <xf numFmtId="0" fontId="9" fillId="0" borderId="0" xfId="2" applyFont="1" applyFill="1" applyBorder="1" applyAlignment="1">
      <alignment vertical="center" wrapText="1"/>
    </xf>
    <xf numFmtId="14" fontId="9" fillId="0" borderId="0" xfId="2" applyNumberFormat="1" applyFont="1" applyFill="1" applyBorder="1" applyAlignment="1">
      <alignment vertical="center" wrapText="1"/>
    </xf>
    <xf numFmtId="14" fontId="9" fillId="0" borderId="0" xfId="2" applyNumberFormat="1" applyFont="1" applyFill="1" applyBorder="1" applyAlignment="1">
      <alignment vertical="center"/>
    </xf>
    <xf numFmtId="14" fontId="4" fillId="0" borderId="0" xfId="0" applyNumberFormat="1" applyFont="1" applyFill="1" applyBorder="1" applyAlignment="1">
      <alignment horizontal="justify" vertical="center"/>
    </xf>
    <xf numFmtId="0" fontId="10" fillId="0" borderId="0" xfId="0" applyFont="1" applyFill="1" applyBorder="1" applyAlignment="1">
      <alignment vertical="top" wrapText="1"/>
    </xf>
    <xf numFmtId="0" fontId="4" fillId="0" borderId="0" xfId="0" applyFont="1" applyFill="1" applyBorder="1" applyAlignment="1">
      <alignment horizontal="justify" vertical="top" wrapText="1"/>
    </xf>
    <xf numFmtId="0" fontId="4" fillId="0" borderId="0" xfId="0" applyFont="1" applyFill="1" applyBorder="1" applyAlignment="1">
      <alignment horizontal="justify"/>
    </xf>
    <xf numFmtId="0" fontId="10" fillId="0" borderId="0" xfId="0" applyFont="1" applyFill="1" applyBorder="1" applyAlignment="1">
      <alignment horizontal="justify"/>
    </xf>
    <xf numFmtId="0" fontId="4" fillId="0" borderId="0" xfId="0" applyFont="1" applyFill="1" applyBorder="1" applyAlignment="1">
      <alignment horizontal="justify" vertical="center"/>
    </xf>
    <xf numFmtId="0" fontId="9" fillId="0" borderId="0" xfId="2" applyFont="1" applyFill="1" applyBorder="1" applyAlignment="1" applyProtection="1">
      <alignment horizontal="left" vertical="top" wrapText="1"/>
      <protection locked="0"/>
    </xf>
    <xf numFmtId="0" fontId="6" fillId="0" borderId="0" xfId="0" applyFont="1" applyFill="1" applyBorder="1" applyAlignment="1">
      <alignment horizontal="justify" vertical="center"/>
    </xf>
    <xf numFmtId="0" fontId="6" fillId="0" borderId="0" xfId="2" applyFont="1" applyFill="1" applyBorder="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6" fillId="0" borderId="0" xfId="2" applyFont="1" applyFill="1" applyBorder="1" applyAlignment="1">
      <alignment horizontal="center" vertical="center" wrapText="1"/>
    </xf>
    <xf numFmtId="0" fontId="4" fillId="0" borderId="0" xfId="0" applyFont="1" applyFill="1" applyBorder="1" applyAlignment="1">
      <alignment horizontal="justify" wrapText="1"/>
    </xf>
    <xf numFmtId="0" fontId="13" fillId="0" borderId="0" xfId="2" applyFont="1" applyFill="1" applyBorder="1" applyAlignment="1">
      <alignment vertical="center" wrapText="1"/>
    </xf>
    <xf numFmtId="0" fontId="8" fillId="0" borderId="0" xfId="0" applyFont="1" applyFill="1" applyBorder="1" applyAlignment="1">
      <alignment wrapText="1"/>
    </xf>
    <xf numFmtId="0" fontId="9" fillId="0" borderId="0" xfId="2" applyFont="1" applyFill="1" applyBorder="1" applyAlignment="1">
      <alignment horizontal="center" vertical="center"/>
    </xf>
    <xf numFmtId="0" fontId="9" fillId="0" borderId="0" xfId="2" applyFont="1" applyFill="1" applyBorder="1" applyAlignment="1">
      <alignment horizontal="left" vertical="center" wrapText="1"/>
    </xf>
    <xf numFmtId="0" fontId="11" fillId="0" borderId="0" xfId="0" applyFont="1" applyFill="1" applyBorder="1" applyAlignment="1">
      <alignment horizontal="justify"/>
    </xf>
    <xf numFmtId="0" fontId="4" fillId="0" borderId="0" xfId="0" applyFont="1" applyFill="1" applyBorder="1" applyAlignment="1">
      <alignment wrapText="1"/>
    </xf>
    <xf numFmtId="164" fontId="10" fillId="0" borderId="0" xfId="2" applyNumberFormat="1" applyFont="1" applyFill="1" applyBorder="1" applyAlignment="1" applyProtection="1">
      <alignment horizontal="center" vertical="center"/>
      <protection locked="0"/>
    </xf>
    <xf numFmtId="14" fontId="4" fillId="0" borderId="0" xfId="0" applyNumberFormat="1"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8" fillId="0" borderId="0" xfId="0" applyFont="1" applyFill="1" applyBorder="1" applyAlignment="1">
      <alignment horizontal="justify"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wrapText="1"/>
    </xf>
    <xf numFmtId="14" fontId="4" fillId="0" borderId="0" xfId="0" applyNumberFormat="1" applyFont="1" applyFill="1" applyBorder="1" applyAlignment="1">
      <alignment horizontal="left" vertical="center"/>
    </xf>
    <xf numFmtId="0" fontId="11"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protection locked="0"/>
    </xf>
    <xf numFmtId="166" fontId="4" fillId="0" borderId="0" xfId="0" applyNumberFormat="1" applyFont="1" applyFill="1" applyBorder="1" applyAlignment="1">
      <alignment horizontal="center" vertical="center" wrapText="1"/>
    </xf>
    <xf numFmtId="0" fontId="4" fillId="0" borderId="0" xfId="7" applyFont="1" applyFill="1" applyBorder="1" applyAlignment="1">
      <alignment horizontal="center" vertical="top" wrapText="1"/>
    </xf>
    <xf numFmtId="0" fontId="4" fillId="0" borderId="0" xfId="7" applyFont="1" applyFill="1" applyBorder="1" applyAlignment="1">
      <alignment horizontal="center" vertical="center" wrapText="1"/>
    </xf>
    <xf numFmtId="14" fontId="4" fillId="0" borderId="0" xfId="7"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justify" vertical="top" wrapText="1"/>
    </xf>
    <xf numFmtId="0" fontId="4" fillId="0" borderId="0" xfId="0" applyFont="1" applyBorder="1" applyAlignment="1">
      <alignment vertical="top" wrapText="1"/>
    </xf>
    <xf numFmtId="0" fontId="4" fillId="18" borderId="0" xfId="0" applyFont="1" applyFill="1" applyBorder="1" applyAlignment="1">
      <alignment wrapText="1"/>
    </xf>
    <xf numFmtId="0" fontId="4" fillId="6" borderId="0" xfId="0" applyFont="1" applyFill="1" applyBorder="1" applyAlignment="1">
      <alignment horizontal="center" vertical="center"/>
    </xf>
    <xf numFmtId="0" fontId="4" fillId="26" borderId="0" xfId="0" applyFont="1" applyFill="1" applyBorder="1" applyAlignment="1">
      <alignment horizontal="left" vertical="center" wrapText="1"/>
    </xf>
    <xf numFmtId="0" fontId="4" fillId="4" borderId="0" xfId="0" applyFont="1" applyFill="1" applyBorder="1" applyAlignment="1">
      <alignment horizontal="left" vertical="top" wrapText="1"/>
    </xf>
    <xf numFmtId="0" fontId="4" fillId="23" borderId="0" xfId="0" applyFont="1" applyFill="1" applyBorder="1" applyAlignment="1">
      <alignment vertical="top" wrapText="1"/>
    </xf>
    <xf numFmtId="0" fontId="4" fillId="19" borderId="0" xfId="0"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6" fillId="18" borderId="0" xfId="2" applyFont="1" applyFill="1" applyBorder="1" applyAlignment="1" applyProtection="1">
      <alignment vertical="top" wrapText="1"/>
      <protection locked="0"/>
    </xf>
    <xf numFmtId="0" fontId="8" fillId="3"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4" fillId="1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0" borderId="0" xfId="0" applyFont="1" applyFill="1" applyBorder="1" applyAlignment="1">
      <alignment vertical="top" wrapText="1"/>
    </xf>
    <xf numFmtId="0" fontId="4"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14" fontId="10" fillId="6" borderId="0" xfId="0" applyNumberFormat="1"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9" fontId="4" fillId="19" borderId="0" xfId="0" applyNumberFormat="1" applyFont="1" applyFill="1" applyBorder="1" applyAlignment="1">
      <alignment horizontal="center" vertical="center"/>
    </xf>
    <xf numFmtId="0" fontId="4" fillId="17" borderId="0" xfId="0" applyFont="1" applyFill="1" applyBorder="1" applyAlignment="1" applyProtection="1">
      <alignment horizontal="center" vertical="center" wrapText="1"/>
      <protection locked="0"/>
    </xf>
    <xf numFmtId="0" fontId="9" fillId="6" borderId="0" xfId="8" applyFont="1" applyFill="1" applyBorder="1" applyAlignment="1" applyProtection="1">
      <alignment horizontal="center" vertical="center" wrapText="1"/>
    </xf>
    <xf numFmtId="0" fontId="9" fillId="10" borderId="0" xfId="8" applyFont="1" applyFill="1" applyBorder="1" applyAlignment="1" applyProtection="1">
      <alignment horizontal="center" vertical="center" wrapText="1"/>
    </xf>
    <xf numFmtId="0" fontId="4" fillId="4" borderId="0" xfId="0" applyFont="1" applyFill="1" applyBorder="1" applyAlignment="1">
      <alignment horizontal="center" vertical="center" wrapText="1"/>
    </xf>
    <xf numFmtId="0" fontId="9" fillId="28" borderId="0" xfId="8" applyFont="1" applyFill="1" applyBorder="1" applyAlignment="1" applyProtection="1">
      <alignment horizontal="center" vertical="center" wrapText="1"/>
    </xf>
    <xf numFmtId="0" fontId="4" fillId="31" borderId="0" xfId="0" applyFont="1" applyFill="1" applyBorder="1" applyAlignment="1">
      <alignment horizontal="center" vertical="center" wrapText="1"/>
    </xf>
    <xf numFmtId="0" fontId="4" fillId="12"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0" borderId="0" xfId="0" applyFont="1" applyFill="1" applyBorder="1" applyAlignment="1">
      <alignment horizontal="center" vertical="center" wrapText="1"/>
    </xf>
    <xf numFmtId="0" fontId="9" fillId="19" borderId="0" xfId="8" applyFont="1" applyFill="1" applyBorder="1" applyAlignment="1" applyProtection="1">
      <alignment horizontal="center" vertical="center" wrapText="1"/>
    </xf>
    <xf numFmtId="0" fontId="9" fillId="25" borderId="0" xfId="8" applyFont="1" applyFill="1" applyBorder="1" applyAlignment="1" applyProtection="1">
      <alignment horizontal="center" vertical="center" wrapText="1"/>
    </xf>
    <xf numFmtId="0" fontId="9" fillId="26" borderId="0" xfId="8" applyFont="1" applyFill="1" applyBorder="1" applyAlignment="1" applyProtection="1">
      <alignment horizontal="center" vertical="center" wrapText="1"/>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9" fillId="0" borderId="0" xfId="8" applyFont="1" applyFill="1" applyBorder="1" applyAlignment="1" applyProtection="1">
      <alignment horizontal="center" vertical="center" wrapText="1"/>
    </xf>
    <xf numFmtId="14" fontId="6" fillId="0" borderId="0" xfId="0" applyNumberFormat="1" applyFont="1" applyFill="1" applyBorder="1" applyAlignment="1">
      <alignment vertical="center" wrapText="1"/>
    </xf>
    <xf numFmtId="0" fontId="12" fillId="0" borderId="0" xfId="2" applyFont="1" applyFill="1" applyBorder="1" applyAlignment="1">
      <alignment vertical="center" wrapText="1"/>
    </xf>
    <xf numFmtId="0" fontId="7" fillId="0" borderId="0" xfId="0" applyFont="1" applyFill="1" applyBorder="1" applyAlignment="1">
      <alignment horizontal="justify" vertical="center"/>
    </xf>
    <xf numFmtId="9" fontId="4"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8" fillId="0" borderId="0" xfId="0" applyFont="1" applyFill="1" applyBorder="1" applyAlignment="1" applyProtection="1">
      <alignment vertical="center" wrapText="1"/>
      <protection locked="0"/>
    </xf>
    <xf numFmtId="0" fontId="14" fillId="0" borderId="0" xfId="2"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pplyProtection="1">
      <alignment vertical="center"/>
      <protection locked="0"/>
    </xf>
    <xf numFmtId="14" fontId="10" fillId="28" borderId="0" xfId="0" applyNumberFormat="1" applyFont="1" applyFill="1" applyBorder="1" applyAlignment="1">
      <alignment horizontal="center" vertical="center"/>
    </xf>
    <xf numFmtId="0" fontId="4" fillId="27" borderId="0"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vertical="center"/>
    </xf>
    <xf numFmtId="0" fontId="21" fillId="0" borderId="1" xfId="0" applyFont="1" applyBorder="1" applyAlignment="1">
      <alignment vertical="center"/>
    </xf>
    <xf numFmtId="0" fontId="8" fillId="19" borderId="0" xfId="0" applyFont="1" applyFill="1" applyBorder="1" applyAlignment="1">
      <alignment horizontal="center" vertical="center" wrapText="1"/>
    </xf>
    <xf numFmtId="0" fontId="4" fillId="19"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25" borderId="0" xfId="0" applyFont="1" applyFill="1" applyBorder="1" applyAlignment="1">
      <alignment vertical="top" wrapText="1" shrinkToFit="1"/>
    </xf>
    <xf numFmtId="0" fontId="9" fillId="25" borderId="0" xfId="0" applyFont="1" applyFill="1" applyBorder="1" applyAlignment="1">
      <alignment vertical="top" wrapText="1"/>
    </xf>
    <xf numFmtId="0" fontId="9" fillId="26" borderId="0" xfId="0" applyFont="1" applyFill="1" applyBorder="1" applyAlignment="1">
      <alignment vertical="top" wrapText="1"/>
    </xf>
    <xf numFmtId="0" fontId="4" fillId="26" borderId="0" xfId="0" applyFont="1" applyFill="1" applyBorder="1" applyAlignment="1">
      <alignment horizontal="center" vertical="center"/>
    </xf>
    <xf numFmtId="0" fontId="9" fillId="26" borderId="0" xfId="0" applyFont="1" applyFill="1" applyBorder="1" applyAlignment="1">
      <alignment vertical="center" wrapText="1"/>
    </xf>
    <xf numFmtId="0" fontId="8" fillId="7" borderId="0" xfId="0" applyFont="1" applyFill="1" applyBorder="1" applyAlignment="1" applyProtection="1">
      <alignment vertical="center"/>
      <protection locked="0"/>
    </xf>
    <xf numFmtId="0" fontId="19" fillId="28" borderId="1" xfId="0" applyFont="1" applyFill="1" applyBorder="1" applyAlignment="1">
      <alignment horizontal="center" vertical="center"/>
    </xf>
    <xf numFmtId="0" fontId="19" fillId="17" borderId="1" xfId="0" applyFont="1" applyFill="1" applyBorder="1" applyAlignment="1">
      <alignment horizontal="center" vertical="center"/>
    </xf>
    <xf numFmtId="0" fontId="6" fillId="17" borderId="0" xfId="0" applyFont="1" applyFill="1" applyBorder="1" applyAlignment="1">
      <alignment horizontal="center" vertical="center" wrapText="1"/>
    </xf>
    <xf numFmtId="0" fontId="8" fillId="4"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0" fillId="0" borderId="0" xfId="0"/>
    <xf numFmtId="0" fontId="6" fillId="18" borderId="0" xfId="2" applyFont="1" applyFill="1" applyBorder="1" applyAlignment="1" applyProtection="1">
      <alignment horizontal="left" vertical="center" wrapText="1"/>
      <protection locked="0"/>
    </xf>
    <xf numFmtId="0" fontId="4" fillId="35" borderId="0" xfId="0" applyFont="1" applyFill="1" applyBorder="1" applyAlignment="1" applyProtection="1">
      <alignment horizontal="center" vertical="center"/>
      <protection locked="0"/>
    </xf>
    <xf numFmtId="0" fontId="5" fillId="17" borderId="0" xfId="2" applyFont="1" applyFill="1" applyBorder="1" applyAlignment="1" applyProtection="1">
      <alignment vertical="top" wrapText="1"/>
      <protection locked="0"/>
    </xf>
    <xf numFmtId="0" fontId="0" fillId="0" borderId="0" xfId="0" applyBorder="1"/>
    <xf numFmtId="2" fontId="4" fillId="24" borderId="0" xfId="0" applyNumberFormat="1" applyFont="1" applyFill="1" applyBorder="1" applyAlignment="1" applyProtection="1">
      <alignment horizontal="center" vertical="center"/>
      <protection locked="0"/>
    </xf>
    <xf numFmtId="9" fontId="4" fillId="24" borderId="0" xfId="0" applyNumberFormat="1" applyFont="1" applyFill="1" applyBorder="1" applyAlignment="1" applyProtection="1">
      <alignment horizontal="center" vertical="center"/>
      <protection locked="0"/>
    </xf>
    <xf numFmtId="0" fontId="19" fillId="14" borderId="1" xfId="0" applyFont="1" applyFill="1" applyBorder="1" applyAlignment="1">
      <alignment horizontal="center" vertical="center"/>
    </xf>
    <xf numFmtId="0" fontId="21" fillId="14" borderId="1" xfId="0" applyFont="1" applyFill="1" applyBorder="1" applyAlignment="1">
      <alignment vertical="center"/>
    </xf>
    <xf numFmtId="0" fontId="18" fillId="14" borderId="1" xfId="0" applyFont="1" applyFill="1" applyBorder="1" applyAlignment="1">
      <alignment vertical="center"/>
    </xf>
    <xf numFmtId="0" fontId="22" fillId="36" borderId="1" xfId="0" applyFont="1" applyFill="1" applyBorder="1"/>
    <xf numFmtId="0" fontId="22" fillId="36" borderId="1" xfId="0" applyFont="1" applyFill="1" applyBorder="1" applyAlignment="1">
      <alignment horizontal="center"/>
    </xf>
    <xf numFmtId="0" fontId="4" fillId="0"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4" fillId="0" borderId="0" xfId="0" applyFont="1" applyAlignment="1">
      <alignment horizontal="center" vertical="center"/>
    </xf>
    <xf numFmtId="0" fontId="9" fillId="0" borderId="0" xfId="0" applyFont="1" applyFill="1" applyBorder="1" applyAlignment="1" applyProtection="1">
      <alignment horizontal="center" vertical="center" wrapText="1"/>
      <protection locked="0"/>
    </xf>
    <xf numFmtId="0" fontId="4" fillId="0" borderId="0" xfId="0" applyFont="1" applyFill="1" applyAlignment="1">
      <alignment horizontal="center" vertical="center"/>
    </xf>
    <xf numFmtId="0" fontId="4" fillId="18" borderId="0" xfId="0" applyFont="1" applyFill="1" applyAlignment="1">
      <alignment horizontal="center" vertical="center" wrapText="1"/>
    </xf>
    <xf numFmtId="14" fontId="4" fillId="0" borderId="0" xfId="0" applyNumberFormat="1" applyFont="1" applyAlignment="1">
      <alignment horizontal="center" vertical="center"/>
    </xf>
    <xf numFmtId="0" fontId="0" fillId="0" borderId="0" xfId="0"/>
    <xf numFmtId="0" fontId="4" fillId="11" borderId="0" xfId="0" applyFont="1" applyFill="1" applyBorder="1" applyAlignment="1" applyProtection="1">
      <alignment horizontal="center" vertical="center" wrapText="1"/>
      <protection locked="0"/>
    </xf>
    <xf numFmtId="0" fontId="4" fillId="12"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protection locked="0"/>
    </xf>
    <xf numFmtId="0" fontId="9" fillId="6" borderId="0" xfId="8" applyFont="1" applyFill="1" applyBorder="1" applyAlignment="1" applyProtection="1">
      <alignment horizontal="center" vertical="center" wrapText="1"/>
    </xf>
    <xf numFmtId="0" fontId="6" fillId="6" borderId="0" xfId="0" applyFont="1" applyFill="1" applyBorder="1" applyAlignment="1">
      <alignment horizontal="center" vertical="center" wrapText="1"/>
    </xf>
    <xf numFmtId="9" fontId="4" fillId="6" borderId="0" xfId="1" applyFont="1" applyFill="1" applyBorder="1" applyAlignment="1" applyProtection="1">
      <alignment horizontal="center" vertical="center"/>
      <protection locked="0"/>
    </xf>
    <xf numFmtId="14" fontId="4" fillId="6" borderId="0" xfId="0" applyNumberFormat="1" applyFont="1" applyFill="1" applyBorder="1" applyAlignment="1" applyProtection="1">
      <alignment horizontal="center" vertical="center"/>
      <protection locked="0"/>
    </xf>
    <xf numFmtId="2" fontId="4" fillId="6" borderId="0" xfId="0" applyNumberFormat="1" applyFont="1" applyFill="1" applyBorder="1" applyAlignment="1" applyProtection="1">
      <alignment horizontal="center" vertical="center"/>
      <protection locked="0"/>
    </xf>
    <xf numFmtId="0" fontId="4" fillId="1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9" fillId="4" borderId="0" xfId="0" applyFont="1" applyFill="1" applyBorder="1" applyAlignment="1" applyProtection="1">
      <alignment horizontal="center" vertical="center"/>
      <protection locked="0"/>
    </xf>
    <xf numFmtId="0" fontId="4" fillId="6" borderId="0" xfId="0" applyFont="1" applyFill="1" applyBorder="1" applyAlignment="1">
      <alignment wrapText="1"/>
    </xf>
    <xf numFmtId="0" fontId="4" fillId="0" borderId="0" xfId="0" applyFont="1" applyBorder="1" applyAlignment="1" applyProtection="1">
      <alignment horizontal="center" vertical="center"/>
      <protection locked="0"/>
    </xf>
    <xf numFmtId="0" fontId="4" fillId="17" borderId="0" xfId="0" applyFont="1" applyFill="1" applyBorder="1" applyAlignment="1">
      <alignment vertical="center" wrapText="1"/>
    </xf>
    <xf numFmtId="0" fontId="4" fillId="6" borderId="0" xfId="0" applyFont="1" applyFill="1" applyBorder="1"/>
    <xf numFmtId="0" fontId="4" fillId="0" borderId="0" xfId="0" applyFont="1" applyFill="1" applyBorder="1" applyAlignment="1" applyProtection="1">
      <alignment horizontal="center" vertical="center"/>
      <protection locked="0"/>
    </xf>
    <xf numFmtId="0" fontId="4" fillId="20" borderId="0" xfId="0" applyFont="1" applyFill="1" applyBorder="1" applyAlignment="1" applyProtection="1">
      <alignment horizontal="center" vertical="center"/>
      <protection locked="0"/>
    </xf>
    <xf numFmtId="0" fontId="4" fillId="20" borderId="0" xfId="0" applyFont="1" applyFill="1" applyBorder="1" applyAlignment="1" applyProtection="1">
      <alignment horizontal="center" vertical="center" wrapText="1"/>
      <protection locked="0"/>
    </xf>
    <xf numFmtId="0" fontId="6" fillId="20" borderId="0" xfId="0" applyFont="1" applyFill="1" applyBorder="1" applyAlignment="1">
      <alignment horizontal="justify" vertical="top"/>
    </xf>
    <xf numFmtId="0" fontId="6" fillId="20" borderId="0" xfId="2" applyFont="1" applyFill="1" applyBorder="1" applyAlignment="1" applyProtection="1">
      <alignment vertical="top" wrapText="1"/>
      <protection locked="0"/>
    </xf>
    <xf numFmtId="0" fontId="6" fillId="20" borderId="0" xfId="2" applyFont="1" applyFill="1" applyBorder="1" applyAlignment="1">
      <alignment vertical="center" wrapText="1"/>
    </xf>
    <xf numFmtId="0" fontId="6" fillId="20" borderId="0" xfId="2" applyFont="1" applyFill="1" applyBorder="1" applyAlignment="1" applyProtection="1">
      <alignment vertical="center" wrapText="1"/>
      <protection locked="0"/>
    </xf>
    <xf numFmtId="9" fontId="6" fillId="20" borderId="0" xfId="2" applyNumberFormat="1" applyFont="1" applyFill="1" applyBorder="1" applyAlignment="1" applyProtection="1">
      <alignment horizontal="center" vertical="center"/>
      <protection locked="0"/>
    </xf>
    <xf numFmtId="9" fontId="4" fillId="20" borderId="0" xfId="1" applyFont="1" applyFill="1" applyBorder="1" applyAlignment="1" applyProtection="1">
      <alignment horizontal="center" vertical="center"/>
      <protection locked="0"/>
    </xf>
    <xf numFmtId="164" fontId="6" fillId="20" borderId="0" xfId="2" applyNumberFormat="1" applyFont="1" applyFill="1" applyBorder="1" applyAlignment="1" applyProtection="1">
      <alignment horizontal="center" vertical="center"/>
      <protection locked="0"/>
    </xf>
    <xf numFmtId="14" fontId="4" fillId="20" borderId="0" xfId="0"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xf>
    <xf numFmtId="9" fontId="4" fillId="20" borderId="0" xfId="0" applyNumberFormat="1" applyFont="1" applyFill="1" applyBorder="1" applyAlignment="1" applyProtection="1">
      <alignment horizontal="center" vertical="center"/>
      <protection locked="0"/>
    </xf>
    <xf numFmtId="2" fontId="4" fillId="20" borderId="0" xfId="0" applyNumberFormat="1" applyFont="1" applyFill="1" applyBorder="1" applyAlignment="1" applyProtection="1">
      <alignment horizontal="center" vertical="center"/>
      <protection locked="0"/>
    </xf>
    <xf numFmtId="0" fontId="6" fillId="15" borderId="0" xfId="0" applyFont="1" applyFill="1" applyBorder="1" applyAlignment="1">
      <alignment horizontal="justify" vertical="top"/>
    </xf>
    <xf numFmtId="0" fontId="4" fillId="21" borderId="0" xfId="0" applyFont="1" applyFill="1" applyBorder="1" applyAlignment="1" applyProtection="1">
      <alignment horizontal="center" vertical="center"/>
      <protection locked="0"/>
    </xf>
    <xf numFmtId="0" fontId="9" fillId="21" borderId="0" xfId="8" applyFont="1" applyFill="1" applyBorder="1" applyAlignment="1" applyProtection="1">
      <alignment horizontal="center" vertical="center" wrapText="1"/>
    </xf>
    <xf numFmtId="0" fontId="11" fillId="21" borderId="0" xfId="0" applyFont="1" applyFill="1" applyBorder="1" applyAlignment="1">
      <alignment horizontal="justify" vertical="top"/>
    </xf>
    <xf numFmtId="0" fontId="6" fillId="15" borderId="0" xfId="2" applyFont="1" applyFill="1" applyBorder="1" applyAlignment="1" applyProtection="1">
      <alignment horizontal="justify" vertical="top" wrapText="1"/>
      <protection locked="0"/>
    </xf>
    <xf numFmtId="0" fontId="6" fillId="15" borderId="0" xfId="2" applyFont="1" applyFill="1" applyBorder="1" applyAlignment="1" applyProtection="1">
      <alignment horizontal="center" vertical="center"/>
      <protection locked="0"/>
    </xf>
    <xf numFmtId="0" fontId="4" fillId="21" borderId="0" xfId="0" applyFont="1" applyFill="1" applyBorder="1" applyAlignment="1" applyProtection="1">
      <alignment horizontal="center" vertical="center" wrapText="1"/>
      <protection locked="0"/>
    </xf>
    <xf numFmtId="0" fontId="6" fillId="21" borderId="0" xfId="2" applyFont="1" applyFill="1" applyBorder="1" applyAlignment="1" applyProtection="1">
      <alignment horizontal="justify" vertical="top" wrapText="1"/>
      <protection locked="0"/>
    </xf>
    <xf numFmtId="9" fontId="4" fillId="21" borderId="0" xfId="1" applyFont="1" applyFill="1" applyBorder="1" applyAlignment="1" applyProtection="1">
      <alignment horizontal="center" vertical="center"/>
      <protection locked="0"/>
    </xf>
    <xf numFmtId="164" fontId="6" fillId="15" borderId="0" xfId="2" applyNumberFormat="1" applyFont="1" applyFill="1" applyBorder="1" applyAlignment="1" applyProtection="1">
      <alignment horizontal="center" vertical="center"/>
      <protection locked="0"/>
    </xf>
    <xf numFmtId="14" fontId="4" fillId="21" borderId="0" xfId="0" applyNumberFormat="1" applyFont="1" applyFill="1" applyBorder="1" applyAlignment="1" applyProtection="1">
      <alignment horizontal="center" vertical="center"/>
      <protection locked="0"/>
    </xf>
    <xf numFmtId="2" fontId="4" fillId="21" borderId="0" xfId="0" applyNumberFormat="1" applyFont="1" applyFill="1" applyBorder="1" applyAlignment="1" applyProtection="1">
      <alignment horizontal="center" vertical="center"/>
      <protection locked="0"/>
    </xf>
    <xf numFmtId="9" fontId="4" fillId="21" borderId="0" xfId="0" applyNumberFormat="1" applyFont="1" applyFill="1" applyBorder="1" applyAlignment="1" applyProtection="1">
      <alignment horizontal="center" vertical="center"/>
      <protection locked="0"/>
    </xf>
    <xf numFmtId="0" fontId="11" fillId="21" borderId="0" xfId="2" applyFont="1" applyFill="1" applyBorder="1" applyAlignment="1" applyProtection="1">
      <alignment horizontal="justify" vertical="top" wrapText="1"/>
      <protection locked="0"/>
    </xf>
    <xf numFmtId="0" fontId="4" fillId="16" borderId="0" xfId="0" applyFont="1" applyFill="1" applyBorder="1"/>
    <xf numFmtId="165" fontId="6" fillId="15" borderId="0" xfId="5" applyNumberFormat="1" applyFont="1" applyFill="1" applyBorder="1" applyAlignment="1" applyProtection="1">
      <alignment horizontal="center" vertical="center"/>
      <protection locked="0"/>
    </xf>
    <xf numFmtId="0" fontId="9" fillId="21" borderId="0" xfId="2" applyFont="1" applyFill="1" applyBorder="1" applyAlignment="1" applyProtection="1">
      <alignment horizontal="justify" vertical="top" wrapText="1"/>
      <protection locked="0"/>
    </xf>
    <xf numFmtId="0" fontId="10" fillId="21" borderId="0" xfId="0" applyFont="1" applyFill="1" applyBorder="1" applyAlignment="1">
      <alignment horizontal="justify" vertical="top"/>
    </xf>
    <xf numFmtId="0" fontId="5" fillId="15" borderId="0" xfId="2" applyFont="1" applyFill="1" applyBorder="1" applyAlignment="1" applyProtection="1">
      <alignment horizontal="justify" vertical="top" wrapText="1"/>
      <protection locked="0"/>
    </xf>
    <xf numFmtId="0" fontId="10" fillId="16" borderId="0" xfId="2" applyFont="1" applyFill="1" applyBorder="1" applyAlignment="1" applyProtection="1">
      <alignment horizontal="justify" vertical="top" wrapText="1"/>
      <protection locked="0"/>
    </xf>
    <xf numFmtId="0" fontId="9" fillId="17" borderId="0" xfId="2" applyFont="1" applyFill="1" applyBorder="1" applyAlignment="1" applyProtection="1">
      <alignment horizontal="justify" vertical="top" wrapText="1"/>
      <protection locked="0"/>
    </xf>
    <xf numFmtId="0" fontId="6" fillId="21" borderId="0" xfId="0" applyFont="1" applyFill="1" applyBorder="1" applyAlignment="1">
      <alignment horizontal="justify" vertical="top"/>
    </xf>
    <xf numFmtId="0" fontId="4" fillId="16" borderId="0" xfId="0" applyFont="1" applyFill="1" applyBorder="1" applyAlignment="1" applyProtection="1">
      <alignment horizontal="center" vertical="center"/>
      <protection locked="0"/>
    </xf>
    <xf numFmtId="0" fontId="4" fillId="16" borderId="0" xfId="0" applyFont="1" applyFill="1" applyBorder="1" applyAlignment="1" applyProtection="1">
      <alignment horizontal="center" vertical="center" wrapText="1"/>
      <protection locked="0"/>
    </xf>
    <xf numFmtId="9" fontId="4" fillId="16" borderId="0" xfId="1" applyFont="1" applyFill="1" applyBorder="1" applyAlignment="1" applyProtection="1">
      <alignment horizontal="center" vertical="center"/>
      <protection locked="0"/>
    </xf>
    <xf numFmtId="14" fontId="4" fillId="16" borderId="0" xfId="0" applyNumberFormat="1" applyFont="1" applyFill="1" applyBorder="1" applyAlignment="1" applyProtection="1">
      <alignment horizontal="center" vertical="center"/>
      <protection locked="0"/>
    </xf>
    <xf numFmtId="2" fontId="4" fillId="16" borderId="0" xfId="0" applyNumberFormat="1" applyFont="1" applyFill="1" applyBorder="1" applyAlignment="1" applyProtection="1">
      <alignment horizontal="center" vertical="center"/>
      <protection locked="0"/>
    </xf>
    <xf numFmtId="9" fontId="4" fillId="16" borderId="0" xfId="0"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wrapText="1"/>
    </xf>
    <xf numFmtId="0" fontId="4" fillId="22" borderId="0" xfId="0" applyFont="1" applyFill="1" applyBorder="1" applyAlignment="1" applyProtection="1">
      <alignment horizontal="center" vertical="center"/>
      <protection locked="0"/>
    </xf>
    <xf numFmtId="0" fontId="4" fillId="22" borderId="0" xfId="0" applyFont="1" applyFill="1" applyBorder="1" applyAlignment="1">
      <alignment horizontal="center" vertical="center" wrapText="1"/>
    </xf>
    <xf numFmtId="0" fontId="6" fillId="22" borderId="0" xfId="0" applyFont="1" applyFill="1" applyBorder="1" applyAlignment="1">
      <alignment horizontal="left" vertical="top" wrapText="1"/>
    </xf>
    <xf numFmtId="0" fontId="6" fillId="22" borderId="0" xfId="0" applyFont="1" applyFill="1" applyBorder="1" applyAlignment="1">
      <alignment vertical="top" wrapText="1"/>
    </xf>
    <xf numFmtId="0" fontId="9" fillId="22" borderId="0" xfId="2" applyFont="1" applyFill="1" applyBorder="1" applyAlignment="1">
      <alignment vertical="center" wrapText="1"/>
    </xf>
    <xf numFmtId="0" fontId="4" fillId="32" borderId="0" xfId="0" applyFont="1" applyFill="1" applyBorder="1" applyAlignment="1" applyProtection="1">
      <alignment horizontal="center" vertical="center" wrapText="1"/>
      <protection locked="0"/>
    </xf>
    <xf numFmtId="0" fontId="4" fillId="22" borderId="0" xfId="0" applyFont="1" applyFill="1" applyBorder="1" applyAlignment="1" applyProtection="1">
      <alignment horizontal="center" vertical="center" wrapText="1"/>
      <protection locked="0"/>
    </xf>
    <xf numFmtId="9" fontId="4" fillId="22" borderId="0" xfId="1" applyFont="1" applyFill="1" applyBorder="1" applyAlignment="1" applyProtection="1">
      <alignment horizontal="center" vertical="center"/>
      <protection locked="0"/>
    </xf>
    <xf numFmtId="14" fontId="9" fillId="22" borderId="0" xfId="2" applyNumberFormat="1" applyFont="1" applyFill="1" applyBorder="1" applyAlignment="1">
      <alignment vertical="center" wrapText="1"/>
    </xf>
    <xf numFmtId="14" fontId="10" fillId="32" borderId="0" xfId="0" applyNumberFormat="1" applyFont="1" applyFill="1" applyBorder="1" applyAlignment="1">
      <alignment horizontal="center" vertical="center"/>
    </xf>
    <xf numFmtId="14" fontId="4" fillId="22" borderId="0" xfId="0" applyNumberFormat="1" applyFont="1" applyFill="1" applyBorder="1" applyAlignment="1" applyProtection="1">
      <alignment horizontal="center" vertical="center"/>
      <protection locked="0"/>
    </xf>
    <xf numFmtId="2" fontId="4" fillId="22" borderId="0" xfId="0" applyNumberFormat="1" applyFont="1" applyFill="1" applyBorder="1" applyAlignment="1" applyProtection="1">
      <alignment horizontal="center" vertical="center"/>
      <protection locked="0"/>
    </xf>
    <xf numFmtId="9" fontId="4" fillId="22" borderId="0" xfId="0" applyNumberFormat="1" applyFont="1" applyFill="1" applyBorder="1" applyAlignment="1" applyProtection="1">
      <alignment horizontal="center" vertical="center"/>
      <protection locked="0"/>
    </xf>
    <xf numFmtId="0" fontId="4" fillId="17" borderId="0" xfId="0" applyFont="1" applyFill="1" applyBorder="1" applyAlignment="1">
      <alignment horizontal="left" vertical="top" wrapText="1"/>
    </xf>
    <xf numFmtId="0" fontId="6" fillId="22" borderId="0" xfId="0" applyFont="1" applyFill="1" applyBorder="1" applyAlignment="1">
      <alignment horizontal="justify" vertical="top"/>
    </xf>
    <xf numFmtId="0" fontId="6" fillId="22" borderId="0" xfId="0" applyFont="1" applyFill="1" applyBorder="1" applyAlignment="1">
      <alignment horizontal="justify" vertical="top" wrapText="1"/>
    </xf>
    <xf numFmtId="14" fontId="6" fillId="22" borderId="0" xfId="0" applyNumberFormat="1" applyFont="1" applyFill="1" applyBorder="1" applyAlignment="1">
      <alignment vertical="center" wrapText="1"/>
    </xf>
    <xf numFmtId="0" fontId="6" fillId="15" borderId="0" xfId="0" applyFont="1" applyFill="1" applyBorder="1" applyAlignment="1">
      <alignment vertical="top" wrapText="1"/>
    </xf>
    <xf numFmtId="0" fontId="4" fillId="11" borderId="0" xfId="0" applyFont="1" applyFill="1" applyBorder="1" applyAlignment="1" applyProtection="1">
      <alignment horizontal="center" vertical="center"/>
      <protection locked="0"/>
    </xf>
    <xf numFmtId="0" fontId="9" fillId="11" borderId="0" xfId="8" applyFont="1" applyFill="1" applyBorder="1" applyAlignment="1" applyProtection="1">
      <alignment horizontal="center" vertical="center" wrapText="1"/>
    </xf>
    <xf numFmtId="0" fontId="4" fillId="11" borderId="0" xfId="0" applyFont="1" applyFill="1" applyBorder="1" applyAlignment="1">
      <alignment horizontal="justify" vertical="top"/>
    </xf>
    <xf numFmtId="9" fontId="4" fillId="11" borderId="0" xfId="1" applyFont="1" applyFill="1" applyBorder="1" applyAlignment="1" applyProtection="1">
      <alignment horizontal="center" vertical="center"/>
      <protection locked="0"/>
    </xf>
    <xf numFmtId="14" fontId="4" fillId="11" borderId="0" xfId="0" applyNumberFormat="1" applyFont="1" applyFill="1" applyBorder="1" applyAlignment="1">
      <alignment horizontal="justify" vertical="center"/>
    </xf>
    <xf numFmtId="14" fontId="4" fillId="11" borderId="0" xfId="0" applyNumberFormat="1" applyFont="1" applyFill="1" applyBorder="1" applyAlignment="1" applyProtection="1">
      <alignment horizontal="center" vertical="center"/>
      <protection locked="0"/>
    </xf>
    <xf numFmtId="0" fontId="10" fillId="11" borderId="0" xfId="0" applyFont="1" applyFill="1" applyBorder="1" applyAlignment="1">
      <alignment vertical="top" wrapText="1"/>
    </xf>
    <xf numFmtId="2" fontId="4" fillId="11" borderId="0" xfId="0" applyNumberFormat="1" applyFont="1" applyFill="1" applyBorder="1" applyAlignment="1" applyProtection="1">
      <alignment horizontal="center" vertical="center"/>
      <protection locked="0"/>
    </xf>
    <xf numFmtId="9" fontId="4" fillId="11" borderId="0" xfId="0" applyNumberFormat="1" applyFont="1" applyFill="1" applyBorder="1" applyAlignment="1" applyProtection="1">
      <alignment horizontal="center" vertical="center"/>
      <protection locked="0"/>
    </xf>
    <xf numFmtId="0" fontId="4" fillId="15" borderId="0" xfId="0" applyFont="1" applyFill="1" applyBorder="1" applyAlignment="1">
      <alignment horizontal="justify" vertical="top" wrapText="1"/>
    </xf>
    <xf numFmtId="0" fontId="4" fillId="11" borderId="0" xfId="0" applyFont="1" applyFill="1" applyBorder="1" applyAlignment="1">
      <alignment horizontal="justify"/>
    </xf>
    <xf numFmtId="0" fontId="6" fillId="11" borderId="0" xfId="0" applyFont="1" applyFill="1" applyBorder="1" applyAlignment="1">
      <alignment vertical="top" wrapText="1"/>
    </xf>
    <xf numFmtId="0" fontId="4" fillId="15" borderId="0" xfId="0" applyFont="1" applyFill="1" applyBorder="1" applyAlignment="1">
      <alignment horizontal="justify" vertical="top"/>
    </xf>
    <xf numFmtId="14" fontId="10" fillId="11" borderId="0" xfId="0" applyNumberFormat="1" applyFont="1" applyFill="1" applyBorder="1" applyAlignment="1">
      <alignment horizontal="center" vertical="center"/>
    </xf>
    <xf numFmtId="0" fontId="4" fillId="25" borderId="0" xfId="0" applyFont="1" applyFill="1" applyBorder="1" applyAlignment="1" applyProtection="1">
      <alignment horizontal="center" vertical="center"/>
      <protection locked="0"/>
    </xf>
    <xf numFmtId="0" fontId="9" fillId="25" borderId="0" xfId="8" applyFont="1" applyFill="1" applyBorder="1" applyAlignment="1" applyProtection="1">
      <alignment horizontal="center" vertical="center" wrapText="1"/>
    </xf>
    <xf numFmtId="0" fontId="6" fillId="25" borderId="0" xfId="0" applyFont="1" applyFill="1" applyBorder="1" applyAlignment="1">
      <alignment horizontal="justify" vertical="top"/>
    </xf>
    <xf numFmtId="0" fontId="6" fillId="17" borderId="0" xfId="2" applyFont="1" applyFill="1" applyBorder="1" applyAlignment="1" applyProtection="1">
      <alignment horizontal="left" vertical="top" wrapText="1"/>
      <protection locked="0"/>
    </xf>
    <xf numFmtId="0" fontId="6" fillId="25" borderId="0" xfId="2" applyFont="1" applyFill="1" applyBorder="1" applyAlignment="1" applyProtection="1">
      <alignment horizontal="left" vertical="top" wrapText="1"/>
      <protection locked="0"/>
    </xf>
    <xf numFmtId="0" fontId="6" fillId="25" borderId="0" xfId="5" applyNumberFormat="1"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wrapText="1"/>
      <protection locked="0"/>
    </xf>
    <xf numFmtId="9" fontId="4" fillId="25" borderId="0" xfId="1" applyFont="1" applyFill="1" applyBorder="1" applyAlignment="1" applyProtection="1">
      <alignment horizontal="center" vertical="center"/>
      <protection locked="0"/>
    </xf>
    <xf numFmtId="164" fontId="6" fillId="25" borderId="0" xfId="2" applyNumberFormat="1" applyFont="1" applyFill="1" applyBorder="1" applyAlignment="1" applyProtection="1">
      <alignment horizontal="center" vertical="center"/>
      <protection locked="0"/>
    </xf>
    <xf numFmtId="14" fontId="4" fillId="25" borderId="0" xfId="0" applyNumberFormat="1" applyFont="1" applyFill="1" applyBorder="1" applyAlignment="1" applyProtection="1">
      <alignment horizontal="center" vertical="center"/>
      <protection locked="0"/>
    </xf>
    <xf numFmtId="0" fontId="6" fillId="25" borderId="0" xfId="2" applyFont="1" applyFill="1" applyBorder="1" applyAlignment="1" applyProtection="1">
      <alignment vertical="top" wrapText="1"/>
      <protection locked="0"/>
    </xf>
    <xf numFmtId="2" fontId="4" fillId="25" borderId="0" xfId="0" applyNumberFormat="1" applyFont="1" applyFill="1" applyBorder="1" applyAlignment="1" applyProtection="1">
      <alignment horizontal="center" vertical="center"/>
      <protection locked="0"/>
    </xf>
    <xf numFmtId="9" fontId="4" fillId="25" borderId="0" xfId="0" applyNumberFormat="1" applyFont="1" applyFill="1" applyBorder="1" applyAlignment="1" applyProtection="1">
      <alignment horizontal="center" vertical="center"/>
      <protection locked="0"/>
    </xf>
    <xf numFmtId="0" fontId="9" fillId="17" borderId="0" xfId="2" applyFont="1" applyFill="1" applyBorder="1" applyAlignment="1" applyProtection="1">
      <alignment horizontal="left" vertical="top" wrapText="1"/>
      <protection locked="0"/>
    </xf>
    <xf numFmtId="0" fontId="9" fillId="25" borderId="0" xfId="5" applyNumberFormat="1" applyFont="1" applyFill="1" applyBorder="1" applyAlignment="1" applyProtection="1">
      <alignment horizontal="center" vertical="center"/>
      <protection locked="0"/>
    </xf>
    <xf numFmtId="164" fontId="9" fillId="25" borderId="0" xfId="2"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wrapText="1"/>
    </xf>
    <xf numFmtId="0" fontId="6" fillId="15" borderId="0" xfId="2" applyFont="1" applyFill="1" applyBorder="1" applyAlignment="1" applyProtection="1">
      <alignment vertical="center" wrapText="1"/>
      <protection locked="0"/>
    </xf>
    <xf numFmtId="0" fontId="6" fillId="25" borderId="0" xfId="2" applyFont="1" applyFill="1" applyBorder="1" applyAlignment="1" applyProtection="1">
      <alignment horizontal="justify" vertical="top" wrapText="1"/>
      <protection locked="0"/>
    </xf>
    <xf numFmtId="0" fontId="9" fillId="0" borderId="0" xfId="0" applyFont="1" applyFill="1" applyBorder="1" applyAlignment="1" applyProtection="1">
      <alignment horizontal="center" vertical="center"/>
      <protection locked="0"/>
    </xf>
    <xf numFmtId="0" fontId="6" fillId="25" borderId="0" xfId="2" applyNumberFormat="1" applyFont="1" applyFill="1" applyBorder="1" applyAlignment="1" applyProtection="1">
      <alignment horizontal="center" vertical="center" wrapText="1"/>
      <protection locked="0"/>
    </xf>
    <xf numFmtId="0" fontId="6" fillId="25" borderId="0" xfId="2" applyNumberFormat="1" applyFont="1" applyFill="1" applyBorder="1" applyAlignment="1" applyProtection="1">
      <alignment horizontal="center" vertical="center"/>
      <protection locked="0"/>
    </xf>
    <xf numFmtId="0" fontId="4" fillId="26" borderId="0" xfId="0" applyFont="1" applyFill="1" applyBorder="1" applyAlignment="1" applyProtection="1">
      <alignment horizontal="center" vertical="center"/>
      <protection locked="0"/>
    </xf>
    <xf numFmtId="0" fontId="9" fillId="26" borderId="0" xfId="8" applyFont="1" applyFill="1" applyBorder="1" applyAlignment="1" applyProtection="1">
      <alignment horizontal="center" vertical="center" wrapText="1"/>
    </xf>
    <xf numFmtId="0" fontId="6" fillId="26" borderId="0" xfId="0" applyFont="1" applyFill="1" applyBorder="1" applyAlignment="1">
      <alignment horizontal="justify" vertical="top"/>
    </xf>
    <xf numFmtId="9" fontId="5" fillId="17" borderId="0" xfId="6" applyFont="1" applyFill="1" applyBorder="1" applyAlignment="1" applyProtection="1">
      <alignment vertical="top" wrapText="1"/>
      <protection locked="0"/>
    </xf>
    <xf numFmtId="0" fontId="4" fillId="26" borderId="0" xfId="0" applyFont="1" applyFill="1" applyBorder="1" applyAlignment="1" applyProtection="1">
      <alignment horizontal="center" vertical="center" wrapText="1"/>
      <protection locked="0"/>
    </xf>
    <xf numFmtId="9" fontId="4" fillId="26" borderId="0" xfId="1" applyFont="1" applyFill="1" applyBorder="1" applyAlignment="1" applyProtection="1">
      <alignment horizontal="center" vertical="center"/>
      <protection locked="0"/>
    </xf>
    <xf numFmtId="14" fontId="4" fillId="26" borderId="0" xfId="0" applyNumberFormat="1" applyFont="1" applyFill="1" applyBorder="1" applyAlignment="1" applyProtection="1">
      <alignment horizontal="center" vertical="center"/>
      <protection locked="0"/>
    </xf>
    <xf numFmtId="0" fontId="4" fillId="26" borderId="0" xfId="0" applyFont="1" applyFill="1" applyBorder="1" applyAlignment="1">
      <alignment horizontal="left" vertical="center" wrapText="1"/>
    </xf>
    <xf numFmtId="2" fontId="4" fillId="26" borderId="0" xfId="0" applyNumberFormat="1" applyFont="1" applyFill="1" applyBorder="1" applyAlignment="1" applyProtection="1">
      <alignment horizontal="center" vertical="center"/>
      <protection locked="0"/>
    </xf>
    <xf numFmtId="9" fontId="4" fillId="26" borderId="0" xfId="0" applyNumberFormat="1" applyFont="1" applyFill="1" applyBorder="1" applyAlignment="1" applyProtection="1">
      <alignment horizontal="center" vertical="center"/>
      <protection locked="0"/>
    </xf>
    <xf numFmtId="0" fontId="6" fillId="15" borderId="0" xfId="2" applyFont="1" applyFill="1" applyBorder="1" applyAlignment="1" applyProtection="1">
      <alignment vertical="top" wrapText="1"/>
      <protection locked="0"/>
    </xf>
    <xf numFmtId="0" fontId="10" fillId="15" borderId="0" xfId="0" applyFont="1" applyFill="1" applyBorder="1" applyAlignment="1">
      <alignment horizontal="justify" vertical="top"/>
    </xf>
    <xf numFmtId="0" fontId="4" fillId="18" borderId="0" xfId="0" applyFont="1" applyFill="1" applyBorder="1"/>
    <xf numFmtId="9" fontId="4" fillId="6" borderId="0" xfId="0" applyNumberFormat="1" applyFont="1" applyFill="1" applyBorder="1" applyAlignment="1" applyProtection="1">
      <alignment horizontal="center" vertical="center"/>
      <protection locked="0"/>
    </xf>
    <xf numFmtId="0" fontId="6" fillId="6" borderId="0" xfId="0" applyFont="1" applyFill="1" applyBorder="1" applyAlignment="1">
      <alignment horizontal="justify" vertical="top"/>
    </xf>
    <xf numFmtId="0" fontId="4" fillId="17" borderId="0"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protection locked="0"/>
    </xf>
    <xf numFmtId="0" fontId="4" fillId="15" borderId="0" xfId="0" applyFont="1" applyFill="1" applyBorder="1" applyAlignment="1">
      <alignment vertical="top" wrapText="1"/>
    </xf>
    <xf numFmtId="0" fontId="4" fillId="10" borderId="0" xfId="0" applyFont="1" applyFill="1" applyBorder="1" applyAlignment="1" applyProtection="1">
      <alignment horizontal="center" vertical="center"/>
      <protection locked="0"/>
    </xf>
    <xf numFmtId="0" fontId="4" fillId="10" borderId="0" xfId="0" applyFont="1" applyFill="1" applyBorder="1" applyAlignment="1">
      <alignment horizontal="center" vertical="center" wrapText="1"/>
    </xf>
    <xf numFmtId="0" fontId="4" fillId="10" borderId="0" xfId="0" applyFont="1" applyFill="1" applyBorder="1" applyAlignment="1">
      <alignment horizontal="justify"/>
    </xf>
    <xf numFmtId="0" fontId="13" fillId="10" borderId="0" xfId="2" applyFont="1" applyFill="1" applyBorder="1" applyAlignment="1">
      <alignment vertical="center" wrapText="1"/>
    </xf>
    <xf numFmtId="0" fontId="13" fillId="17" borderId="0" xfId="2" applyFont="1" applyFill="1" applyBorder="1" applyAlignment="1">
      <alignment vertical="center" wrapText="1"/>
    </xf>
    <xf numFmtId="0" fontId="4" fillId="10" borderId="0" xfId="0" applyFont="1" applyFill="1" applyBorder="1" applyAlignment="1" applyProtection="1">
      <alignment horizontal="center" vertical="center" wrapText="1"/>
      <protection locked="0"/>
    </xf>
    <xf numFmtId="9" fontId="4" fillId="10" borderId="0" xfId="1" applyFont="1" applyFill="1" applyBorder="1" applyAlignment="1" applyProtection="1">
      <alignment horizontal="center" vertical="center"/>
      <protection locked="0"/>
    </xf>
    <xf numFmtId="14" fontId="4" fillId="10" borderId="0" xfId="0" applyNumberFormat="1" applyFont="1" applyFill="1" applyBorder="1" applyAlignment="1" applyProtection="1">
      <alignment horizontal="center" vertical="center"/>
      <protection locked="0"/>
    </xf>
    <xf numFmtId="2" fontId="4" fillId="10" borderId="0" xfId="0" applyNumberFormat="1" applyFont="1" applyFill="1" applyBorder="1" applyAlignment="1" applyProtection="1">
      <alignment horizontal="center" vertical="center"/>
      <protection locked="0"/>
    </xf>
    <xf numFmtId="9" fontId="4" fillId="10" borderId="0" xfId="0" applyNumberFormat="1" applyFont="1" applyFill="1" applyBorder="1" applyAlignment="1" applyProtection="1">
      <alignment horizontal="center" vertical="center"/>
      <protection locked="0"/>
    </xf>
    <xf numFmtId="0" fontId="4" fillId="29" borderId="0" xfId="0" applyFont="1" applyFill="1" applyBorder="1" applyAlignment="1" applyProtection="1">
      <alignment horizontal="center" vertical="center"/>
      <protection locked="0"/>
    </xf>
    <xf numFmtId="0" fontId="4" fillId="29" borderId="0" xfId="0" applyFont="1" applyFill="1" applyBorder="1" applyAlignment="1">
      <alignment horizontal="center" vertical="center" wrapText="1"/>
    </xf>
    <xf numFmtId="0" fontId="8" fillId="29" borderId="0" xfId="0" applyFont="1" applyFill="1" applyBorder="1" applyAlignment="1">
      <alignment wrapText="1"/>
    </xf>
    <xf numFmtId="0" fontId="12" fillId="17" borderId="0" xfId="2" applyFont="1" applyFill="1" applyBorder="1" applyAlignment="1">
      <alignment vertical="center" wrapText="1"/>
    </xf>
    <xf numFmtId="0" fontId="9" fillId="29" borderId="0" xfId="2" applyFont="1" applyFill="1" applyBorder="1" applyAlignment="1">
      <alignment horizontal="center" vertical="center"/>
    </xf>
    <xf numFmtId="0" fontId="4" fillId="29" borderId="0" xfId="0" applyFont="1" applyFill="1" applyBorder="1" applyAlignment="1" applyProtection="1">
      <alignment horizontal="center" vertical="center" wrapText="1"/>
      <protection locked="0"/>
    </xf>
    <xf numFmtId="9" fontId="4" fillId="29" borderId="0" xfId="1" applyFont="1" applyFill="1" applyBorder="1" applyAlignment="1" applyProtection="1">
      <alignment horizontal="center" vertical="center"/>
      <protection locked="0"/>
    </xf>
    <xf numFmtId="14" fontId="9" fillId="29" borderId="0" xfId="2" applyNumberFormat="1" applyFont="1" applyFill="1" applyBorder="1" applyAlignment="1">
      <alignment vertical="center"/>
    </xf>
    <xf numFmtId="14" fontId="4" fillId="29" borderId="0" xfId="0" applyNumberFormat="1" applyFont="1" applyFill="1" applyBorder="1" applyAlignment="1" applyProtection="1">
      <alignment horizontal="center" vertical="center"/>
      <protection locked="0"/>
    </xf>
    <xf numFmtId="0" fontId="6" fillId="18" borderId="0" xfId="2" applyFont="1" applyFill="1" applyBorder="1" applyAlignment="1" applyProtection="1">
      <alignment horizontal="justify" vertical="center" wrapText="1"/>
      <protection locked="0"/>
    </xf>
    <xf numFmtId="2" fontId="4" fillId="29" borderId="0" xfId="0" applyNumberFormat="1" applyFont="1" applyFill="1" applyBorder="1" applyAlignment="1" applyProtection="1">
      <alignment horizontal="center" vertical="center"/>
      <protection locked="0"/>
    </xf>
    <xf numFmtId="9" fontId="4" fillId="29" borderId="0" xfId="0" applyNumberFormat="1" applyFont="1" applyFill="1" applyBorder="1" applyAlignment="1" applyProtection="1">
      <alignment horizontal="center" vertical="center"/>
      <protection locked="0"/>
    </xf>
    <xf numFmtId="0" fontId="9" fillId="29" borderId="0" xfId="2" applyFont="1" applyFill="1" applyBorder="1" applyAlignment="1">
      <alignment horizontal="left" vertical="center" wrapText="1"/>
    </xf>
    <xf numFmtId="0" fontId="9" fillId="17" borderId="0" xfId="2" applyFont="1" applyFill="1" applyBorder="1" applyAlignment="1">
      <alignment vertical="center" wrapText="1"/>
    </xf>
    <xf numFmtId="0" fontId="10" fillId="29" borderId="0" xfId="0" applyFont="1" applyFill="1" applyBorder="1" applyAlignment="1" applyProtection="1">
      <alignment horizontal="center" vertical="center" wrapText="1"/>
      <protection locked="0"/>
    </xf>
    <xf numFmtId="0" fontId="11" fillId="15" borderId="0" xfId="0" applyFont="1" applyFill="1" applyBorder="1" applyAlignment="1">
      <alignment horizontal="justify"/>
    </xf>
    <xf numFmtId="0" fontId="10" fillId="29" borderId="0" xfId="0" applyFont="1" applyFill="1" applyBorder="1" applyAlignment="1">
      <alignment horizontal="center" vertical="center" wrapText="1"/>
    </xf>
    <xf numFmtId="0" fontId="4" fillId="6" borderId="0" xfId="0" applyFont="1" applyFill="1" applyBorder="1" applyAlignment="1">
      <alignment horizontal="justify" vertical="center"/>
    </xf>
    <xf numFmtId="0" fontId="6" fillId="6" borderId="0" xfId="2" applyFont="1" applyFill="1" applyBorder="1" applyAlignment="1">
      <alignment horizontal="left" vertical="center" wrapText="1"/>
    </xf>
    <xf numFmtId="0" fontId="4" fillId="15" borderId="0" xfId="0" applyFont="1" applyFill="1" applyBorder="1" applyAlignment="1">
      <alignment horizontal="center" vertical="center" wrapText="1"/>
    </xf>
    <xf numFmtId="0" fontId="4" fillId="15" borderId="0" xfId="0" applyFont="1" applyFill="1" applyBorder="1" applyAlignment="1">
      <alignment horizontal="left" vertical="top" wrapText="1"/>
    </xf>
    <xf numFmtId="0" fontId="4" fillId="30" borderId="0" xfId="0"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wrapText="1"/>
      <protection locked="0"/>
    </xf>
    <xf numFmtId="0" fontId="4" fillId="30" borderId="0" xfId="0" applyFont="1" applyFill="1" applyBorder="1" applyAlignment="1">
      <alignment horizontal="center" vertical="center" wrapText="1"/>
    </xf>
    <xf numFmtId="0" fontId="6" fillId="30" borderId="0" xfId="0" applyFont="1" applyFill="1" applyBorder="1" applyAlignment="1">
      <alignment horizontal="justify" vertical="top"/>
    </xf>
    <xf numFmtId="9" fontId="4" fillId="30" borderId="0" xfId="1" applyFont="1" applyFill="1" applyBorder="1" applyAlignment="1" applyProtection="1">
      <alignment horizontal="center" vertical="center"/>
      <protection locked="0"/>
    </xf>
    <xf numFmtId="14" fontId="4" fillId="30" borderId="0" xfId="0" applyNumberFormat="1" applyFont="1" applyFill="1" applyBorder="1" applyAlignment="1" applyProtection="1">
      <alignment horizontal="center" vertical="center"/>
      <protection locked="0"/>
    </xf>
    <xf numFmtId="2" fontId="4" fillId="30" borderId="0" xfId="0" applyNumberFormat="1" applyFont="1" applyFill="1" applyBorder="1" applyAlignment="1" applyProtection="1">
      <alignment horizontal="center" vertical="center"/>
      <protection locked="0"/>
    </xf>
    <xf numFmtId="9" fontId="4" fillId="30" borderId="0" xfId="0" applyNumberFormat="1" applyFont="1" applyFill="1" applyBorder="1" applyAlignment="1" applyProtection="1">
      <alignment horizontal="center" vertical="center"/>
      <protection locked="0"/>
    </xf>
    <xf numFmtId="0" fontId="6" fillId="30" borderId="0" xfId="0" applyFont="1" applyFill="1" applyBorder="1" applyAlignment="1">
      <alignment horizontal="justify" vertical="top" wrapText="1"/>
    </xf>
    <xf numFmtId="0" fontId="4" fillId="25" borderId="0" xfId="0" applyFont="1" applyFill="1" applyBorder="1" applyAlignment="1">
      <alignment horizontal="center" vertical="center" wrapText="1"/>
    </xf>
    <xf numFmtId="0" fontId="4" fillId="25" borderId="0" xfId="0" applyFont="1" applyFill="1" applyBorder="1" applyAlignment="1">
      <alignment horizontal="justify" vertical="top" wrapText="1"/>
    </xf>
    <xf numFmtId="0" fontId="4" fillId="25" borderId="0" xfId="0" applyFont="1" applyFill="1" applyBorder="1" applyAlignment="1">
      <alignment vertical="top" wrapText="1"/>
    </xf>
    <xf numFmtId="0" fontId="4" fillId="25" borderId="0" xfId="0" applyFont="1" applyFill="1" applyBorder="1" applyAlignment="1">
      <alignment vertical="center" wrapText="1"/>
    </xf>
    <xf numFmtId="0" fontId="4" fillId="19" borderId="0" xfId="0" applyFont="1" applyFill="1" applyBorder="1" applyAlignment="1" applyProtection="1">
      <alignment horizontal="center" vertical="center"/>
      <protection locked="0"/>
    </xf>
    <xf numFmtId="0" fontId="9" fillId="19" borderId="0" xfId="8" applyFont="1" applyFill="1" applyBorder="1" applyAlignment="1" applyProtection="1">
      <alignment horizontal="center" vertical="center" wrapText="1"/>
    </xf>
    <xf numFmtId="0" fontId="4" fillId="19"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4" fillId="19" borderId="0" xfId="0" applyFont="1" applyFill="1" applyBorder="1" applyAlignment="1" applyProtection="1">
      <alignment horizontal="center" vertical="center" wrapText="1"/>
      <protection locked="0"/>
    </xf>
    <xf numFmtId="9" fontId="4" fillId="19" borderId="0" xfId="1" applyFont="1" applyFill="1" applyBorder="1" applyAlignment="1" applyProtection="1">
      <alignment horizontal="center" vertical="center"/>
      <protection locked="0"/>
    </xf>
    <xf numFmtId="14" fontId="4" fillId="19" borderId="0" xfId="0" applyNumberFormat="1" applyFont="1" applyFill="1" applyBorder="1" applyAlignment="1" applyProtection="1">
      <alignment horizontal="center" vertical="center"/>
      <protection locked="0"/>
    </xf>
    <xf numFmtId="2" fontId="4" fillId="19" borderId="0" xfId="0" applyNumberFormat="1" applyFont="1" applyFill="1" applyBorder="1" applyAlignment="1" applyProtection="1">
      <alignment horizontal="center" vertical="center"/>
      <protection locked="0"/>
    </xf>
    <xf numFmtId="9" fontId="4" fillId="19"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0" fillId="19" borderId="0" xfId="0" applyFont="1" applyFill="1" applyBorder="1" applyAlignment="1">
      <alignment horizontal="justify" vertical="top"/>
    </xf>
    <xf numFmtId="0" fontId="6" fillId="19" borderId="0" xfId="2" applyFont="1" applyFill="1" applyBorder="1" applyAlignment="1">
      <alignment horizontal="center" vertical="center" wrapText="1"/>
    </xf>
    <xf numFmtId="0" fontId="4" fillId="15" borderId="0" xfId="0" applyFont="1" applyFill="1" applyBorder="1" applyAlignment="1">
      <alignment wrapText="1"/>
    </xf>
    <xf numFmtId="14" fontId="4" fillId="29" borderId="0" xfId="0" applyNumberFormat="1" applyFont="1" applyFill="1" applyBorder="1" applyAlignment="1">
      <alignment horizontal="center" vertical="center" wrapText="1"/>
    </xf>
    <xf numFmtId="0" fontId="7" fillId="15" borderId="0" xfId="0" applyFont="1" applyFill="1" applyBorder="1" applyAlignment="1">
      <alignment horizontal="justify" vertical="center"/>
    </xf>
    <xf numFmtId="0" fontId="4" fillId="15"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wrapText="1"/>
      <protection locked="0"/>
    </xf>
    <xf numFmtId="9" fontId="4" fillId="15" borderId="0" xfId="1" applyFont="1" applyFill="1" applyBorder="1" applyAlignment="1" applyProtection="1">
      <alignment horizontal="center" vertical="center"/>
      <protection locked="0"/>
    </xf>
    <xf numFmtId="14" fontId="4" fillId="15" borderId="0" xfId="0" applyNumberFormat="1" applyFont="1" applyFill="1" applyBorder="1" applyAlignment="1" applyProtection="1">
      <alignment horizontal="center" vertical="center"/>
      <protection locked="0"/>
    </xf>
    <xf numFmtId="2" fontId="4" fillId="15" borderId="0" xfId="0" applyNumberFormat="1" applyFont="1" applyFill="1" applyBorder="1" applyAlignment="1" applyProtection="1">
      <alignment horizontal="center" vertical="center"/>
      <protection locked="0"/>
    </xf>
    <xf numFmtId="9" fontId="4" fillId="15" borderId="0" xfId="0" applyNumberFormat="1" applyFont="1" applyFill="1" applyBorder="1" applyAlignment="1" applyProtection="1">
      <alignment horizontal="center" vertical="center"/>
      <protection locked="0"/>
    </xf>
    <xf numFmtId="0" fontId="4" fillId="25" borderId="0" xfId="0" applyFont="1" applyFill="1" applyBorder="1" applyAlignment="1">
      <alignment vertical="top"/>
    </xf>
    <xf numFmtId="0" fontId="8" fillId="14" borderId="0" xfId="0" applyFont="1" applyFill="1" applyBorder="1" applyAlignment="1">
      <alignment horizontal="center" vertical="center"/>
    </xf>
    <xf numFmtId="9" fontId="4" fillId="0" borderId="0" xfId="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vertical="center"/>
      <protection locked="0"/>
    </xf>
    <xf numFmtId="9" fontId="4"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justify" vertical="top"/>
    </xf>
    <xf numFmtId="165" fontId="6" fillId="0" borderId="0" xfId="5"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justify" vertical="top" wrapText="1"/>
      <protection locked="0"/>
    </xf>
    <xf numFmtId="0" fontId="4" fillId="26" borderId="0" xfId="0" applyFont="1" applyFill="1" applyBorder="1" applyAlignment="1">
      <alignment horizontal="center" vertical="center" wrapText="1"/>
    </xf>
    <xf numFmtId="0" fontId="4" fillId="26" borderId="0" xfId="0" applyFont="1" applyFill="1" applyBorder="1" applyAlignment="1">
      <alignment horizontal="justify" vertical="top" wrapText="1"/>
    </xf>
    <xf numFmtId="0" fontId="4" fillId="26" borderId="0" xfId="0" applyFont="1" applyFill="1" applyBorder="1" applyAlignment="1">
      <alignment vertical="top" wrapText="1"/>
    </xf>
    <xf numFmtId="0" fontId="4" fillId="26" borderId="0" xfId="0" applyFont="1" applyFill="1" applyBorder="1" applyAlignment="1">
      <alignment vertical="center" wrapText="1"/>
    </xf>
    <xf numFmtId="0" fontId="4" fillId="0" borderId="0" xfId="0" applyFont="1" applyAlignment="1">
      <alignment horizontal="center" vertical="center"/>
    </xf>
    <xf numFmtId="0" fontId="4" fillId="34" borderId="0" xfId="0" applyFont="1" applyFill="1" applyBorder="1" applyAlignment="1" applyProtection="1">
      <alignment horizontal="center" vertical="center"/>
      <protection locked="0"/>
    </xf>
    <xf numFmtId="0" fontId="4" fillId="34" borderId="0" xfId="0" applyFont="1" applyFill="1" applyBorder="1" applyAlignment="1" applyProtection="1">
      <alignment horizontal="center" vertical="center" wrapText="1"/>
      <protection locked="0"/>
    </xf>
    <xf numFmtId="0" fontId="6" fillId="34" borderId="0" xfId="0" applyFont="1" applyFill="1" applyBorder="1" applyAlignment="1">
      <alignment horizontal="justify" vertical="top" wrapText="1"/>
    </xf>
    <xf numFmtId="9" fontId="4" fillId="34" borderId="0" xfId="1" applyFont="1" applyFill="1" applyBorder="1" applyAlignment="1" applyProtection="1">
      <alignment horizontal="center" vertical="center"/>
      <protection locked="0"/>
    </xf>
    <xf numFmtId="14" fontId="4" fillId="34" borderId="0" xfId="0" applyNumberFormat="1" applyFont="1" applyFill="1" applyBorder="1" applyAlignment="1" applyProtection="1">
      <alignment horizontal="center" vertical="center"/>
      <protection locked="0"/>
    </xf>
    <xf numFmtId="2" fontId="4" fillId="34" borderId="0" xfId="0" applyNumberFormat="1" applyFont="1" applyFill="1" applyBorder="1" applyAlignment="1" applyProtection="1">
      <alignment horizontal="center" vertical="center"/>
      <protection locked="0"/>
    </xf>
    <xf numFmtId="9" fontId="4" fillId="34" borderId="0" xfId="0" applyNumberFormat="1" applyFont="1" applyFill="1" applyBorder="1" applyAlignment="1" applyProtection="1">
      <alignment horizontal="center" vertical="center"/>
      <protection locked="0"/>
    </xf>
    <xf numFmtId="0" fontId="6" fillId="34" borderId="0" xfId="0" applyFont="1" applyFill="1" applyBorder="1" applyAlignment="1">
      <alignment horizontal="left" vertical="top" wrapText="1"/>
    </xf>
    <xf numFmtId="0" fontId="4" fillId="37" borderId="0" xfId="0" applyFont="1" applyFill="1" applyBorder="1" applyAlignment="1" applyProtection="1">
      <alignment horizontal="center" vertical="center"/>
      <protection locked="0"/>
    </xf>
    <xf numFmtId="0" fontId="4" fillId="37" borderId="0" xfId="0" applyFont="1" applyFill="1" applyBorder="1" applyAlignment="1" applyProtection="1">
      <alignment horizontal="center" vertical="center" wrapText="1"/>
      <protection locked="0"/>
    </xf>
    <xf numFmtId="0" fontId="9" fillId="37" borderId="0" xfId="8" applyFont="1" applyFill="1" applyBorder="1" applyAlignment="1" applyProtection="1">
      <alignment horizontal="center" vertical="center" wrapText="1"/>
    </xf>
    <xf numFmtId="0" fontId="6" fillId="37" borderId="0" xfId="0" applyFont="1" applyFill="1" applyBorder="1" applyAlignment="1">
      <alignment horizontal="justify" vertical="top"/>
    </xf>
    <xf numFmtId="9" fontId="4" fillId="37" borderId="0" xfId="1" applyFont="1" applyFill="1" applyBorder="1" applyAlignment="1" applyProtection="1">
      <alignment horizontal="center" vertical="center"/>
      <protection locked="0"/>
    </xf>
    <xf numFmtId="0" fontId="6" fillId="2" borderId="0" xfId="0" applyFont="1" applyFill="1" applyBorder="1" applyAlignment="1">
      <alignment horizontal="justify" vertical="top"/>
    </xf>
    <xf numFmtId="0" fontId="6" fillId="18" borderId="0" xfId="0" applyFont="1" applyFill="1" applyBorder="1" applyAlignment="1">
      <alignment vertical="top" wrapText="1"/>
    </xf>
    <xf numFmtId="0" fontId="23" fillId="2" borderId="0" xfId="0" applyFont="1" applyFill="1" applyBorder="1" applyAlignment="1">
      <alignment vertical="top"/>
    </xf>
    <xf numFmtId="0" fontId="6" fillId="15" borderId="0" xfId="0" applyFont="1" applyFill="1" applyBorder="1" applyAlignment="1">
      <alignment horizontal="justify" vertical="top" wrapText="1"/>
    </xf>
    <xf numFmtId="0" fontId="6" fillId="37" borderId="0" xfId="0" applyFont="1" applyFill="1" applyBorder="1" applyAlignment="1">
      <alignment horizontal="justify" vertical="top" wrapText="1"/>
    </xf>
    <xf numFmtId="0" fontId="6" fillId="15" borderId="0" xfId="0" applyFont="1" applyFill="1" applyBorder="1" applyAlignment="1">
      <alignment horizontal="center" vertical="top"/>
    </xf>
    <xf numFmtId="0" fontId="10" fillId="37" borderId="0" xfId="0" applyFont="1" applyFill="1" applyBorder="1" applyAlignment="1">
      <alignment horizontal="justify" vertical="top"/>
    </xf>
    <xf numFmtId="0" fontId="0" fillId="37" borderId="0" xfId="0" applyFill="1" applyBorder="1"/>
    <xf numFmtId="0" fontId="6" fillId="0" borderId="0" xfId="2" applyFont="1" applyFill="1" applyBorder="1" applyAlignment="1" applyProtection="1">
      <alignment vertical="top" wrapText="1"/>
      <protection locked="0"/>
    </xf>
    <xf numFmtId="0" fontId="4" fillId="0" borderId="0" xfId="0" applyFont="1" applyFill="1" applyAlignment="1">
      <alignment horizontal="center" vertical="center" wrapText="1"/>
    </xf>
    <xf numFmtId="0" fontId="4" fillId="18" borderId="0" xfId="0" applyFont="1" applyFill="1" applyBorder="1" applyAlignment="1" applyProtection="1">
      <alignment horizontal="center" vertical="center" wrapText="1"/>
      <protection locked="0"/>
    </xf>
    <xf numFmtId="0" fontId="23" fillId="0" borderId="0" xfId="0" applyFont="1" applyFill="1" applyBorder="1" applyAlignment="1">
      <alignment horizontal="center" vertical="center"/>
    </xf>
    <xf numFmtId="0" fontId="9" fillId="37" borderId="0" xfId="0" applyFont="1" applyFill="1" applyBorder="1" applyAlignment="1">
      <alignment horizontal="center" vertical="center" wrapText="1"/>
    </xf>
    <xf numFmtId="14" fontId="6" fillId="37" borderId="0" xfId="0" applyNumberFormat="1" applyFont="1" applyFill="1" applyBorder="1" applyAlignment="1">
      <alignment horizontal="center" vertical="center"/>
    </xf>
    <xf numFmtId="0" fontId="24" fillId="37" borderId="0" xfId="0" applyFont="1" applyFill="1" applyBorder="1" applyAlignment="1" applyProtection="1">
      <alignment horizontal="center" vertical="center"/>
      <protection locked="0"/>
    </xf>
    <xf numFmtId="0" fontId="4" fillId="17" borderId="0" xfId="0" applyFont="1" applyFill="1" applyAlignment="1">
      <alignment horizontal="center" vertical="center" wrapText="1"/>
    </xf>
    <xf numFmtId="0" fontId="23" fillId="0" borderId="0" xfId="0" applyFont="1" applyAlignment="1">
      <alignment horizontal="center" vertical="center" wrapText="1"/>
    </xf>
    <xf numFmtId="0" fontId="26" fillId="11"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6" fillId="28" borderId="1" xfId="0" applyFont="1" applyFill="1" applyBorder="1" applyAlignment="1">
      <alignment horizontal="center" vertical="center"/>
    </xf>
    <xf numFmtId="0" fontId="26" fillId="0" borderId="1" xfId="0" applyFont="1" applyFill="1" applyBorder="1" applyAlignment="1">
      <alignment horizontal="center" vertical="center"/>
    </xf>
    <xf numFmtId="0" fontId="26" fillId="17"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33" borderId="1" xfId="0" applyFont="1" applyFill="1" applyBorder="1" applyAlignment="1">
      <alignment horizontal="center" vertical="center" wrapText="1"/>
    </xf>
    <xf numFmtId="0" fontId="26" fillId="33" borderId="5" xfId="0" applyFont="1" applyFill="1" applyBorder="1" applyAlignment="1">
      <alignment horizontal="center" vertical="center"/>
    </xf>
    <xf numFmtId="0" fontId="26" fillId="0" borderId="0" xfId="0" applyFont="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xf>
    <xf numFmtId="0" fontId="23" fillId="0" borderId="1" xfId="0" applyFont="1" applyBorder="1" applyAlignment="1">
      <alignment horizontal="center" vertical="center"/>
    </xf>
    <xf numFmtId="0" fontId="27" fillId="0" borderId="1" xfId="0" applyFont="1" applyBorder="1" applyAlignment="1">
      <alignment horizontal="center" vertical="center"/>
    </xf>
    <xf numFmtId="0" fontId="20" fillId="0" borderId="1" xfId="0" applyFont="1" applyBorder="1" applyAlignment="1">
      <alignment horizontal="center" vertical="center"/>
    </xf>
    <xf numFmtId="0" fontId="26" fillId="33" borderId="1" xfId="0" applyFont="1" applyFill="1" applyBorder="1" applyAlignment="1">
      <alignment horizontal="center" vertical="center"/>
    </xf>
    <xf numFmtId="0" fontId="29" fillId="33" borderId="1" xfId="0" applyFont="1" applyFill="1" applyBorder="1" applyAlignment="1">
      <alignment horizontal="center" vertical="center"/>
    </xf>
    <xf numFmtId="10" fontId="23" fillId="0" borderId="1" xfId="1" applyNumberFormat="1" applyFont="1" applyBorder="1" applyAlignment="1">
      <alignment horizontal="center" vertical="center"/>
    </xf>
    <xf numFmtId="0" fontId="26" fillId="0" borderId="0" xfId="0" applyFont="1" applyAlignment="1">
      <alignment horizontal="center" vertical="center" wrapText="1"/>
    </xf>
    <xf numFmtId="10" fontId="23" fillId="0" borderId="0" xfId="1" applyNumberFormat="1" applyFont="1" applyBorder="1" applyAlignment="1">
      <alignment horizontal="center" vertical="center"/>
    </xf>
    <xf numFmtId="9" fontId="23" fillId="0" borderId="0" xfId="1" applyFont="1" applyBorder="1" applyAlignment="1">
      <alignment horizontal="center" vertical="center"/>
    </xf>
    <xf numFmtId="0" fontId="23" fillId="0" borderId="0" xfId="0" applyFont="1" applyBorder="1" applyAlignment="1">
      <alignment horizontal="center"/>
    </xf>
    <xf numFmtId="0" fontId="20" fillId="0" borderId="0" xfId="0" applyFont="1" applyBorder="1" applyAlignment="1">
      <alignment horizontal="center" vertical="center"/>
    </xf>
    <xf numFmtId="0" fontId="8" fillId="5" borderId="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wrapText="1"/>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4" fontId="4" fillId="0" borderId="0" xfId="0" applyNumberFormat="1" applyFont="1" applyBorder="1" applyAlignment="1">
      <alignment horizontal="center" vertical="center"/>
    </xf>
    <xf numFmtId="0" fontId="0" fillId="0" borderId="0" xfId="0" applyFill="1" applyBorder="1"/>
    <xf numFmtId="0" fontId="0" fillId="35" borderId="0" xfId="0" applyFill="1" applyBorder="1" applyAlignment="1">
      <alignment horizontal="center" vertical="center" wrapText="1"/>
    </xf>
    <xf numFmtId="0" fontId="4" fillId="0" borderId="0" xfId="0" applyFont="1" applyAlignment="1">
      <alignment wrapText="1"/>
    </xf>
    <xf numFmtId="0" fontId="4" fillId="2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0" fontId="0" fillId="0" borderId="0" xfId="0"/>
    <xf numFmtId="0" fontId="4" fillId="1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protection locked="0"/>
    </xf>
    <xf numFmtId="0" fontId="4" fillId="15" borderId="0" xfId="0" applyFont="1" applyFill="1" applyBorder="1" applyAlignment="1" applyProtection="1">
      <alignment horizontal="center" vertical="center" wrapText="1"/>
      <protection locked="0"/>
    </xf>
    <xf numFmtId="9" fontId="4" fillId="0" borderId="0" xfId="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vertical="center"/>
      <protection locked="0"/>
    </xf>
    <xf numFmtId="9" fontId="4" fillId="0" borderId="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15" borderId="0" xfId="0" applyFont="1" applyFill="1" applyAlignment="1">
      <alignment horizontal="center" vertical="center" wrapText="1"/>
    </xf>
    <xf numFmtId="0" fontId="8" fillId="3"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14" fontId="9" fillId="6" borderId="0" xfId="0" applyNumberFormat="1"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30" fillId="17" borderId="1" xfId="0" applyFont="1" applyFill="1" applyBorder="1" applyAlignment="1">
      <alignment horizontal="center" vertical="center" wrapText="1"/>
    </xf>
    <xf numFmtId="14" fontId="4" fillId="0" borderId="0" xfId="0" applyNumberFormat="1" applyFont="1" applyFill="1" applyAlignment="1">
      <alignment horizontal="center" vertical="center"/>
    </xf>
    <xf numFmtId="0" fontId="4" fillId="38" borderId="0" xfId="0" applyFont="1" applyFill="1" applyBorder="1" applyAlignment="1" applyProtection="1">
      <alignment horizontal="center" vertical="center"/>
      <protection locked="0"/>
    </xf>
    <xf numFmtId="0" fontId="4" fillId="38" borderId="0" xfId="0" applyFont="1" applyFill="1" applyBorder="1" applyAlignment="1" applyProtection="1">
      <alignment horizontal="center" vertical="center" wrapText="1"/>
      <protection locked="0"/>
    </xf>
    <xf numFmtId="0" fontId="9" fillId="38" borderId="0" xfId="8" applyFont="1" applyFill="1" applyBorder="1" applyAlignment="1" applyProtection="1">
      <alignment horizontal="center" vertical="center" wrapText="1"/>
    </xf>
    <xf numFmtId="0" fontId="6" fillId="38" borderId="0" xfId="0" applyFont="1" applyFill="1" applyBorder="1" applyAlignment="1">
      <alignment horizontal="justify" vertical="top"/>
    </xf>
    <xf numFmtId="9" fontId="4" fillId="38" borderId="0" xfId="1" applyFont="1" applyFill="1" applyBorder="1" applyAlignment="1" applyProtection="1">
      <alignment horizontal="center" vertical="center"/>
      <protection locked="0"/>
    </xf>
    <xf numFmtId="14" fontId="4" fillId="38" borderId="0" xfId="0" applyNumberFormat="1" applyFont="1" applyFill="1" applyBorder="1" applyAlignment="1" applyProtection="1">
      <alignment horizontal="center" vertical="center"/>
      <protection locked="0"/>
    </xf>
    <xf numFmtId="2" fontId="4" fillId="38" borderId="0" xfId="0" applyNumberFormat="1" applyFont="1" applyFill="1" applyBorder="1" applyAlignment="1" applyProtection="1">
      <alignment horizontal="center" vertical="center"/>
      <protection locked="0"/>
    </xf>
    <xf numFmtId="9" fontId="4" fillId="38" borderId="0" xfId="0" applyNumberFormat="1" applyFont="1" applyFill="1" applyBorder="1" applyAlignment="1" applyProtection="1">
      <alignment horizontal="center" vertical="center"/>
      <protection locked="0"/>
    </xf>
    <xf numFmtId="0" fontId="24" fillId="15" borderId="0" xfId="0" applyFont="1" applyFill="1" applyBorder="1" applyAlignment="1" applyProtection="1">
      <alignment horizontal="center" vertical="center" wrapText="1"/>
      <protection locked="0"/>
    </xf>
    <xf numFmtId="0" fontId="6" fillId="37" borderId="0" xfId="0" applyFont="1" applyFill="1" applyBorder="1" applyAlignment="1">
      <alignment horizontal="right" vertical="top"/>
    </xf>
    <xf numFmtId="14" fontId="6" fillId="37" borderId="0" xfId="0" applyNumberFormat="1" applyFont="1" applyFill="1" applyBorder="1" applyAlignment="1">
      <alignment horizontal="justify" vertical="top"/>
    </xf>
    <xf numFmtId="0" fontId="23" fillId="37" borderId="0" xfId="0" applyFont="1" applyFill="1" applyBorder="1" applyAlignment="1">
      <alignment vertical="top"/>
    </xf>
    <xf numFmtId="0" fontId="23" fillId="37" borderId="0" xfId="0" applyFont="1" applyFill="1" applyBorder="1" applyAlignment="1">
      <alignment horizontal="right" vertical="top" wrapText="1"/>
    </xf>
    <xf numFmtId="0" fontId="0" fillId="0" borderId="0" xfId="0" applyFill="1" applyBorder="1" applyAlignment="1">
      <alignment wrapText="1"/>
    </xf>
    <xf numFmtId="0" fontId="4" fillId="0" borderId="0" xfId="0" applyFont="1" applyFill="1" applyBorder="1" applyAlignment="1" applyProtection="1">
      <alignment horizontal="center" vertical="center"/>
      <protection locked="0"/>
    </xf>
    <xf numFmtId="0" fontId="4" fillId="2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9" fillId="3" borderId="0" xfId="8" applyFont="1" applyFill="1" applyBorder="1" applyAlignment="1" applyProtection="1">
      <alignment horizontal="center" vertical="center" wrapText="1"/>
    </xf>
    <xf numFmtId="0" fontId="4" fillId="3" borderId="0" xfId="0" applyFont="1" applyFill="1" applyBorder="1" applyAlignment="1">
      <alignment horizontal="justify" vertical="top" wrapText="1"/>
    </xf>
    <xf numFmtId="0" fontId="9" fillId="3" borderId="0" xfId="0" applyFont="1" applyFill="1" applyBorder="1" applyAlignment="1">
      <alignment horizontal="left" vertical="top" wrapText="1"/>
    </xf>
    <xf numFmtId="0" fontId="6" fillId="3" borderId="0" xfId="0" applyFont="1" applyFill="1" applyBorder="1" applyAlignment="1">
      <alignment horizontal="center" vertical="center"/>
    </xf>
    <xf numFmtId="14" fontId="6" fillId="3" borderId="0" xfId="0" applyNumberFormat="1" applyFont="1" applyFill="1" applyBorder="1" applyAlignment="1">
      <alignment horizontal="center" vertical="center" wrapText="1"/>
    </xf>
    <xf numFmtId="14" fontId="4" fillId="3" borderId="0" xfId="0" applyNumberFormat="1" applyFont="1" applyFill="1" applyBorder="1" applyAlignment="1">
      <alignment horizontal="center" vertical="center" wrapText="1"/>
    </xf>
    <xf numFmtId="14" fontId="9" fillId="3" borderId="0" xfId="0" applyNumberFormat="1" applyFont="1" applyFill="1" applyBorder="1" applyAlignment="1">
      <alignment horizontal="center" vertical="center"/>
    </xf>
    <xf numFmtId="0" fontId="4" fillId="3" borderId="0" xfId="0" applyFont="1" applyFill="1" applyBorder="1" applyAlignment="1">
      <alignment wrapText="1"/>
    </xf>
    <xf numFmtId="0" fontId="4" fillId="3" borderId="0" xfId="0" applyFont="1" applyFill="1" applyBorder="1" applyAlignment="1">
      <alignment horizontal="justify" vertical="top"/>
    </xf>
    <xf numFmtId="0" fontId="4" fillId="3" borderId="0" xfId="0" applyFont="1" applyFill="1" applyBorder="1" applyAlignment="1">
      <alignment horizontal="left" vertical="top" wrapText="1"/>
    </xf>
    <xf numFmtId="0" fontId="9" fillId="3" borderId="0" xfId="0" applyFont="1" applyFill="1" applyBorder="1" applyAlignment="1">
      <alignment horizontal="justify" vertical="top" wrapText="1"/>
    </xf>
    <xf numFmtId="0" fontId="9" fillId="3" borderId="0" xfId="0" applyFont="1" applyFill="1" applyBorder="1" applyAlignment="1">
      <alignment vertical="top" wrapText="1"/>
    </xf>
    <xf numFmtId="0" fontId="0" fillId="12" borderId="0" xfId="0" applyFill="1"/>
    <xf numFmtId="0" fontId="9" fillId="12" borderId="0" xfId="8" applyFont="1" applyFill="1" applyBorder="1" applyAlignment="1" applyProtection="1">
      <alignment horizontal="center" vertical="center" wrapText="1"/>
    </xf>
    <xf numFmtId="0" fontId="4" fillId="12" borderId="0" xfId="0" applyFont="1" applyFill="1" applyBorder="1" applyAlignment="1">
      <alignment horizontal="justify" vertical="top" wrapText="1"/>
    </xf>
    <xf numFmtId="0" fontId="32" fillId="12" borderId="0" xfId="0" applyFont="1" applyFill="1" applyBorder="1" applyAlignment="1">
      <alignment vertical="top" wrapText="1"/>
    </xf>
    <xf numFmtId="0" fontId="32" fillId="12" borderId="0" xfId="0" applyFont="1" applyFill="1" applyBorder="1" applyAlignment="1">
      <alignment horizontal="justify" vertical="justify"/>
    </xf>
    <xf numFmtId="0" fontId="6" fillId="12" borderId="0" xfId="0" applyFont="1" applyFill="1" applyBorder="1" applyAlignment="1">
      <alignment horizontal="center" vertical="center"/>
    </xf>
    <xf numFmtId="0" fontId="23" fillId="12" borderId="0" xfId="0" applyFont="1" applyFill="1" applyBorder="1" applyAlignment="1">
      <alignment horizontal="center" vertical="center" wrapText="1"/>
    </xf>
    <xf numFmtId="14" fontId="32" fillId="12" borderId="0" xfId="0" applyNumberFormat="1" applyFont="1" applyFill="1" applyBorder="1" applyAlignment="1">
      <alignment vertical="top"/>
    </xf>
    <xf numFmtId="0" fontId="34" fillId="12" borderId="0" xfId="0" applyFont="1" applyFill="1" applyBorder="1" applyAlignment="1">
      <alignment horizontal="justify" vertical="top" wrapText="1"/>
    </xf>
    <xf numFmtId="0" fontId="6" fillId="12" borderId="0" xfId="0" applyFont="1" applyFill="1" applyBorder="1" applyAlignment="1">
      <alignment horizontal="center" vertical="center" wrapText="1"/>
    </xf>
    <xf numFmtId="0" fontId="32" fillId="12" borderId="0" xfId="0" applyFont="1" applyFill="1" applyBorder="1" applyAlignment="1">
      <alignment vertical="top"/>
    </xf>
    <xf numFmtId="0" fontId="0" fillId="39" borderId="0" xfId="0" applyFill="1"/>
    <xf numFmtId="0" fontId="4" fillId="39" borderId="0" xfId="0" applyFont="1" applyFill="1" applyBorder="1" applyAlignment="1" applyProtection="1">
      <alignment horizontal="center" vertical="center" wrapText="1"/>
      <protection locked="0"/>
    </xf>
    <xf numFmtId="0" fontId="4" fillId="39" borderId="0" xfId="0" applyFont="1" applyFill="1" applyBorder="1" applyAlignment="1" applyProtection="1">
      <alignment horizontal="center" vertical="center"/>
      <protection locked="0"/>
    </xf>
    <xf numFmtId="0" fontId="23" fillId="39" borderId="0" xfId="0" applyFont="1" applyFill="1" applyAlignment="1">
      <alignment horizontal="center" vertical="center"/>
    </xf>
    <xf numFmtId="9" fontId="4" fillId="39" borderId="0" xfId="1" applyFont="1" applyFill="1" applyBorder="1" applyAlignment="1" applyProtection="1">
      <alignment horizontal="center" vertical="center"/>
      <protection locked="0"/>
    </xf>
    <xf numFmtId="2" fontId="4" fillId="39" borderId="0" xfId="0" applyNumberFormat="1" applyFont="1" applyFill="1" applyBorder="1" applyAlignment="1" applyProtection="1">
      <alignment horizontal="center" vertical="center"/>
      <protection locked="0"/>
    </xf>
    <xf numFmtId="9" fontId="4" fillId="39" borderId="0" xfId="0" applyNumberFormat="1" applyFont="1" applyFill="1" applyBorder="1" applyAlignment="1" applyProtection="1">
      <alignment horizontal="center" vertical="center"/>
      <protection locked="0"/>
    </xf>
    <xf numFmtId="0" fontId="23" fillId="21" borderId="0" xfId="0" applyFont="1" applyFill="1" applyAlignment="1">
      <alignment horizontal="center" vertical="center" wrapText="1"/>
    </xf>
    <xf numFmtId="0" fontId="23" fillId="10" borderId="0" xfId="0" applyFont="1" applyFill="1" applyAlignment="1">
      <alignment vertical="center"/>
    </xf>
    <xf numFmtId="0" fontId="23" fillId="10" borderId="0" xfId="0" applyFont="1" applyFill="1" applyAlignment="1">
      <alignment vertical="center" wrapText="1"/>
    </xf>
    <xf numFmtId="0" fontId="23" fillId="0" borderId="0" xfId="0" applyFont="1" applyAlignment="1">
      <alignment vertical="center"/>
    </xf>
    <xf numFmtId="0" fontId="6" fillId="10" borderId="0" xfId="0" applyFont="1" applyFill="1" applyBorder="1" applyAlignment="1">
      <alignment horizontal="left" vertical="top" wrapText="1"/>
    </xf>
    <xf numFmtId="0" fontId="4" fillId="10" borderId="0" xfId="0" applyFont="1" applyFill="1" applyBorder="1" applyAlignment="1">
      <alignment vertical="top"/>
    </xf>
    <xf numFmtId="0" fontId="4" fillId="10" borderId="0" xfId="7" applyFont="1" applyFill="1" applyBorder="1" applyAlignment="1">
      <alignment horizontal="center" vertical="center" wrapText="1"/>
    </xf>
    <xf numFmtId="0" fontId="8" fillId="10" borderId="0" xfId="0" applyFont="1" applyFill="1" applyBorder="1" applyAlignment="1">
      <alignment horizontal="center" vertical="center"/>
    </xf>
    <xf numFmtId="0" fontId="0" fillId="10" borderId="0" xfId="0" applyFill="1" applyBorder="1"/>
    <xf numFmtId="0" fontId="0" fillId="10" borderId="0" xfId="0" applyFill="1" applyBorder="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23" fillId="0" borderId="1" xfId="0" applyFont="1" applyFill="1" applyBorder="1" applyAlignment="1">
      <alignment horizontal="center" vertical="center"/>
    </xf>
    <xf numFmtId="0" fontId="4" fillId="0" borderId="0" xfId="0" applyFont="1" applyBorder="1" applyAlignment="1" applyProtection="1">
      <alignment horizontal="justify" vertical="justify"/>
      <protection locked="0"/>
    </xf>
    <xf numFmtId="0" fontId="4" fillId="0" borderId="0" xfId="0" applyFont="1" applyBorder="1" applyAlignment="1" applyProtection="1">
      <alignment horizontal="center" vertical="top" wrapText="1"/>
      <protection locked="0"/>
    </xf>
    <xf numFmtId="0" fontId="4" fillId="15" borderId="0" xfId="0" applyFont="1" applyFill="1" applyBorder="1" applyAlignment="1" applyProtection="1">
      <alignment horizontal="center" vertical="top" wrapText="1"/>
      <protection locked="0"/>
    </xf>
    <xf numFmtId="0" fontId="4" fillId="0" borderId="0" xfId="0" applyFont="1"/>
    <xf numFmtId="0" fontId="4" fillId="0" borderId="0" xfId="0" applyFont="1" applyAlignment="1">
      <alignment horizontal="center" vertical="center" wrapText="1"/>
    </xf>
    <xf numFmtId="0" fontId="4" fillId="39" borderId="0" xfId="0" applyFont="1" applyFill="1"/>
    <xf numFmtId="0" fontId="4" fillId="39" borderId="0" xfId="0" applyFont="1" applyFill="1" applyAlignment="1">
      <alignment horizontal="left" vertical="top" wrapText="1"/>
    </xf>
    <xf numFmtId="0" fontId="4" fillId="39" borderId="0" xfId="0" applyFont="1" applyFill="1" applyAlignment="1">
      <alignment horizontal="center" vertical="center"/>
    </xf>
    <xf numFmtId="14" fontId="6" fillId="39" borderId="0" xfId="2" applyNumberFormat="1" applyFont="1" applyFill="1" applyBorder="1" applyAlignment="1" applyProtection="1">
      <alignment horizontal="center" vertical="center"/>
      <protection locked="0"/>
    </xf>
    <xf numFmtId="14" fontId="4" fillId="39" borderId="0" xfId="0" applyNumberFormat="1" applyFont="1" applyFill="1"/>
    <xf numFmtId="14" fontId="4" fillId="39" borderId="0" xfId="0" applyNumberFormat="1" applyFont="1" applyFill="1" applyBorder="1" applyAlignment="1" applyProtection="1">
      <alignment horizontal="center" vertical="center" wrapText="1"/>
      <protection locked="0"/>
    </xf>
    <xf numFmtId="0" fontId="4" fillId="39" borderId="0" xfId="0" applyFont="1" applyFill="1" applyAlignment="1">
      <alignment vertical="top" wrapText="1"/>
    </xf>
    <xf numFmtId="0" fontId="4" fillId="39" borderId="0" xfId="0" applyFont="1" applyFill="1" applyAlignment="1">
      <alignment vertical="center" wrapText="1"/>
    </xf>
    <xf numFmtId="0" fontId="4" fillId="21" borderId="0" xfId="0" applyFont="1" applyFill="1" applyAlignment="1">
      <alignment horizontal="center" vertical="center" wrapText="1"/>
    </xf>
    <xf numFmtId="0" fontId="4" fillId="21" borderId="0" xfId="0" applyFont="1" applyFill="1" applyAlignment="1">
      <alignment horizontal="left" vertical="center" wrapText="1"/>
    </xf>
    <xf numFmtId="9" fontId="4" fillId="21" borderId="0" xfId="0" applyNumberFormat="1" applyFont="1" applyFill="1" applyAlignment="1">
      <alignment horizontal="center" vertical="center" wrapText="1"/>
    </xf>
    <xf numFmtId="14" fontId="4" fillId="21" borderId="0" xfId="0" applyNumberFormat="1" applyFont="1" applyFill="1" applyAlignment="1">
      <alignment horizontal="center" vertical="center" wrapText="1"/>
    </xf>
    <xf numFmtId="14" fontId="4" fillId="21" borderId="0" xfId="0" applyNumberFormat="1" applyFont="1" applyFill="1" applyBorder="1" applyAlignment="1" applyProtection="1">
      <alignment horizontal="center" vertical="center" wrapText="1"/>
      <protection locked="0"/>
    </xf>
    <xf numFmtId="0" fontId="8" fillId="17" borderId="0" xfId="0" applyFont="1" applyFill="1" applyBorder="1" applyAlignment="1" applyProtection="1">
      <alignment horizontal="center" vertical="center" wrapText="1"/>
      <protection locked="0"/>
    </xf>
    <xf numFmtId="0" fontId="23" fillId="17" borderId="0" xfId="0" applyFont="1" applyFill="1" applyAlignment="1">
      <alignment vertical="center"/>
    </xf>
    <xf numFmtId="0" fontId="24" fillId="0" borderId="0" xfId="0" applyFont="1" applyFill="1" applyBorder="1" applyAlignment="1" applyProtection="1">
      <alignment horizontal="center" vertical="center" wrapText="1"/>
      <protection locked="0"/>
    </xf>
    <xf numFmtId="0" fontId="6" fillId="37" borderId="0" xfId="0" applyFont="1" applyFill="1" applyBorder="1" applyAlignment="1">
      <alignment horizontal="center" vertical="center" wrapText="1"/>
    </xf>
    <xf numFmtId="0" fontId="6" fillId="37" borderId="0" xfId="0" applyFont="1" applyFill="1" applyBorder="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NumberFormat="1"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0" xfId="0" applyFont="1" applyBorder="1" applyAlignment="1" applyProtection="1">
      <alignment vertical="center" wrapText="1"/>
      <protection locked="0"/>
    </xf>
    <xf numFmtId="0" fontId="6" fillId="37" borderId="0" xfId="0" applyFont="1" applyFill="1" applyBorder="1" applyAlignment="1">
      <alignment vertical="center" wrapText="1"/>
    </xf>
    <xf numFmtId="0" fontId="23" fillId="37" borderId="0" xfId="0" applyFont="1" applyFill="1" applyBorder="1" applyAlignment="1">
      <alignment horizontal="center" vertical="top"/>
    </xf>
    <xf numFmtId="0" fontId="23" fillId="37" borderId="0" xfId="0" applyFont="1" applyFill="1" applyBorder="1" applyAlignment="1">
      <alignment vertical="center"/>
    </xf>
    <xf numFmtId="0" fontId="4" fillId="0" borderId="0" xfId="0" applyFont="1" applyBorder="1" applyAlignment="1" applyProtection="1">
      <alignment horizontal="center" vertical="justify"/>
      <protection locked="0"/>
    </xf>
    <xf numFmtId="14" fontId="0" fillId="0" borderId="0" xfId="0" applyNumberFormat="1"/>
    <xf numFmtId="0" fontId="6" fillId="0" borderId="0" xfId="0" applyFont="1" applyFill="1" applyBorder="1" applyAlignment="1">
      <alignment horizontal="justify" vertical="top" wrapText="1"/>
    </xf>
    <xf numFmtId="14" fontId="4" fillId="0" borderId="0" xfId="0" applyNumberFormat="1" applyFont="1" applyBorder="1" applyAlignment="1" applyProtection="1">
      <alignment horizontal="center" vertical="center" wrapText="1"/>
      <protection locked="0"/>
    </xf>
    <xf numFmtId="0" fontId="4" fillId="1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17" borderId="0" xfId="0" applyFont="1" applyFill="1" applyBorder="1" applyAlignment="1" applyProtection="1">
      <alignment horizontal="center" vertical="center" wrapText="1"/>
      <protection locked="0"/>
    </xf>
    <xf numFmtId="0" fontId="6" fillId="0" borderId="0" xfId="0" applyFont="1" applyFill="1" applyBorder="1" applyAlignment="1">
      <alignment horizontal="justify" vertical="top" wrapText="1"/>
    </xf>
    <xf numFmtId="14" fontId="4" fillId="0" borderId="0" xfId="0" applyNumberFormat="1" applyFont="1" applyBorder="1" applyAlignment="1" applyProtection="1">
      <alignment horizontal="center" vertical="center" wrapText="1"/>
      <protection locked="0"/>
    </xf>
    <xf numFmtId="2"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2" fontId="4" fillId="0" borderId="0" xfId="0" applyNumberFormat="1" applyFont="1" applyBorder="1" applyAlignment="1" applyProtection="1">
      <alignment horizontal="center" vertical="center"/>
      <protection locked="0"/>
    </xf>
    <xf numFmtId="9" fontId="4" fillId="0" borderId="0" xfId="0" applyNumberFormat="1" applyFont="1" applyBorder="1" applyAlignment="1" applyProtection="1">
      <alignment horizontal="center" vertical="center"/>
      <protection locked="0"/>
    </xf>
    <xf numFmtId="1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0" fontId="9" fillId="0" borderId="0" xfId="0" applyFont="1" applyAlignment="1">
      <alignment horizontal="center" vertical="center" wrapText="1"/>
    </xf>
    <xf numFmtId="0" fontId="9" fillId="15" borderId="0" xfId="0" applyFont="1" applyFill="1" applyBorder="1" applyAlignment="1" applyProtection="1">
      <alignment horizontal="center" vertical="center" wrapText="1"/>
      <protection locked="0"/>
    </xf>
    <xf numFmtId="0" fontId="9" fillId="15" borderId="0" xfId="0" applyFont="1" applyFill="1" applyAlignment="1">
      <alignment horizontal="center" vertical="center" wrapText="1"/>
    </xf>
    <xf numFmtId="0" fontId="14" fillId="17" borderId="0" xfId="0" applyFont="1" applyFill="1" applyAlignment="1">
      <alignment horizontal="center" wrapText="1"/>
    </xf>
    <xf numFmtId="0" fontId="4" fillId="39" borderId="0" xfId="0" applyFont="1" applyFill="1" applyAlignment="1">
      <alignment vertical="center"/>
    </xf>
    <xf numFmtId="14" fontId="4" fillId="39" borderId="0" xfId="0" applyNumberFormat="1" applyFont="1" applyFill="1" applyAlignment="1">
      <alignment horizontal="center" vertical="center"/>
    </xf>
    <xf numFmtId="0" fontId="4" fillId="39" borderId="0" xfId="0" applyFont="1" applyFill="1" applyAlignment="1">
      <alignment horizontal="left" wrapText="1"/>
    </xf>
    <xf numFmtId="0" fontId="4" fillId="21" borderId="0" xfId="0" applyFont="1" applyFill="1" applyAlignment="1">
      <alignment horizontal="left" wrapText="1"/>
    </xf>
    <xf numFmtId="0" fontId="6" fillId="37" borderId="0" xfId="0" applyFont="1" applyFill="1" applyBorder="1" applyAlignment="1">
      <alignment horizontal="center" vertical="center" wrapText="1"/>
    </xf>
    <xf numFmtId="14" fontId="6" fillId="37" borderId="0" xfId="0" applyNumberFormat="1" applyFont="1" applyFill="1" applyBorder="1" applyAlignment="1">
      <alignment horizontal="center" vertical="center" wrapText="1"/>
    </xf>
    <xf numFmtId="0" fontId="24" fillId="0" borderId="0" xfId="0" applyFont="1" applyFill="1" applyBorder="1" applyAlignment="1" applyProtection="1">
      <alignment horizontal="center" vertical="center" wrapText="1"/>
      <protection locked="0"/>
    </xf>
    <xf numFmtId="0" fontId="6" fillId="37"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3"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12" fillId="34" borderId="0" xfId="0" applyFont="1" applyFill="1" applyBorder="1" applyAlignment="1">
      <alignment horizontal="center" vertical="center" wrapText="1"/>
    </xf>
    <xf numFmtId="0" fontId="12" fillId="39" borderId="0" xfId="0" applyFont="1" applyFill="1" applyBorder="1" applyAlignment="1">
      <alignment horizontal="center" vertical="center" wrapText="1"/>
    </xf>
    <xf numFmtId="0" fontId="12" fillId="21" borderId="0" xfId="0" applyFont="1" applyFill="1" applyBorder="1" applyAlignment="1">
      <alignment horizontal="center" vertical="center" wrapText="1"/>
    </xf>
    <xf numFmtId="0" fontId="12" fillId="22" borderId="0" xfId="2"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8" fillId="26"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protection locked="0"/>
    </xf>
    <xf numFmtId="0" fontId="4" fillId="13" borderId="0"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10" borderId="0" xfId="0" applyFont="1" applyFill="1" applyBorder="1" applyAlignment="1" applyProtection="1">
      <alignment horizontal="center" vertical="center" wrapText="1"/>
      <protection locked="0"/>
    </xf>
    <xf numFmtId="0" fontId="8" fillId="3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14" fillId="31" borderId="0" xfId="2" applyFont="1" applyFill="1" applyBorder="1" applyAlignment="1">
      <alignment horizontal="center" vertical="center" wrapText="1"/>
    </xf>
    <xf numFmtId="0" fontId="14" fillId="12" borderId="0"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8" fillId="37" borderId="0" xfId="0" applyFont="1" applyFill="1" applyBorder="1" applyAlignment="1" applyProtection="1">
      <alignment horizontal="center" vertical="center" wrapText="1"/>
      <protection locked="0"/>
    </xf>
    <xf numFmtId="0" fontId="8" fillId="25" borderId="0" xfId="0" applyFont="1" applyFill="1" applyBorder="1" applyAlignment="1" applyProtection="1">
      <alignment horizontal="center" vertical="center" wrapText="1"/>
      <protection locked="0"/>
    </xf>
    <xf numFmtId="0" fontId="12" fillId="38" borderId="0" xfId="0" applyFont="1" applyFill="1" applyBorder="1" applyAlignment="1">
      <alignment horizontal="center" vertical="center" wrapText="1"/>
    </xf>
    <xf numFmtId="0" fontId="12" fillId="4" borderId="0" xfId="2" applyFont="1" applyFill="1" applyBorder="1" applyAlignment="1">
      <alignment horizontal="center" vertical="center" wrapText="1"/>
    </xf>
    <xf numFmtId="0" fontId="8" fillId="28" borderId="0" xfId="0" applyFont="1" applyFill="1" applyBorder="1" applyAlignment="1" applyProtection="1">
      <alignment horizontal="center" vertical="center" wrapText="1"/>
      <protection locked="0"/>
    </xf>
    <xf numFmtId="0" fontId="12" fillId="19" borderId="0" xfId="2" applyFont="1" applyFill="1" applyBorder="1" applyAlignment="1">
      <alignment horizontal="center" vertical="center" wrapText="1"/>
    </xf>
    <xf numFmtId="0" fontId="12" fillId="10" borderId="0" xfId="2" applyFont="1" applyFill="1" applyBorder="1" applyAlignment="1">
      <alignment horizontal="center" vertical="center" wrapText="1"/>
    </xf>
    <xf numFmtId="0" fontId="8" fillId="29" borderId="0" xfId="0" applyFont="1" applyFill="1" applyBorder="1" applyAlignment="1" applyProtection="1">
      <alignment horizontal="center" vertical="center" wrapText="1"/>
      <protection locked="0"/>
    </xf>
    <xf numFmtId="0" fontId="26" fillId="10" borderId="0" xfId="0" applyFont="1" applyFill="1" applyAlignment="1">
      <alignment horizontal="center" vertical="center" wrapText="1"/>
    </xf>
    <xf numFmtId="0" fontId="8" fillId="11"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12" fillId="16" borderId="0" xfId="0" applyFont="1" applyFill="1" applyBorder="1" applyAlignment="1">
      <alignment horizontal="center" vertical="center" wrapText="1"/>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26" fillId="12" borderId="0" xfId="0" applyFont="1" applyFill="1" applyAlignment="1">
      <alignment horizontal="center" vertical="center" wrapText="1"/>
    </xf>
    <xf numFmtId="1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30" fillId="28" borderId="2" xfId="0" applyFont="1" applyFill="1" applyBorder="1" applyAlignment="1">
      <alignment horizontal="center" vertical="center" wrapText="1"/>
    </xf>
    <xf numFmtId="0" fontId="30" fillId="28" borderId="3" xfId="0" applyFont="1" applyFill="1" applyBorder="1" applyAlignment="1">
      <alignment horizontal="center" vertical="center" wrapText="1"/>
    </xf>
    <xf numFmtId="0" fontId="30" fillId="28" borderId="6" xfId="0" applyFont="1" applyFill="1" applyBorder="1" applyAlignment="1">
      <alignment horizontal="center" vertical="center" wrapText="1"/>
    </xf>
    <xf numFmtId="0" fontId="30" fillId="28" borderId="7"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28" borderId="4" xfId="0" applyFont="1" applyFill="1" applyBorder="1" applyAlignment="1">
      <alignment horizontal="center" vertical="center" wrapText="1"/>
    </xf>
    <xf numFmtId="0" fontId="26" fillId="28" borderId="8"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30" fillId="17" borderId="1"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12" fillId="0" borderId="0" xfId="0" applyFont="1" applyFill="1" applyBorder="1" applyAlignment="1">
      <alignment horizontal="center" vertical="center" wrapText="1"/>
    </xf>
    <xf numFmtId="0" fontId="14" fillId="0" borderId="0" xfId="2" applyFont="1" applyFill="1" applyBorder="1" applyAlignment="1">
      <alignment horizontal="center" vertical="center" wrapText="1"/>
    </xf>
    <xf numFmtId="0" fontId="8" fillId="7"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wrapText="1"/>
      <protection locked="0"/>
    </xf>
    <xf numFmtId="0" fontId="8" fillId="23" borderId="0" xfId="0" applyFont="1" applyFill="1" applyBorder="1" applyAlignment="1">
      <alignment horizontal="center" vertical="center" wrapText="1"/>
    </xf>
    <xf numFmtId="0" fontId="6" fillId="23" borderId="0" xfId="0" applyFont="1" applyFill="1" applyBorder="1" applyAlignment="1">
      <alignment vertical="top" wrapText="1"/>
    </xf>
    <xf numFmtId="0" fontId="4" fillId="23" borderId="0" xfId="0" applyFont="1" applyFill="1" applyBorder="1" applyAlignment="1">
      <alignment vertical="top" wrapText="1"/>
    </xf>
    <xf numFmtId="0" fontId="12" fillId="27" borderId="0" xfId="2"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28" borderId="4" xfId="0" applyFont="1" applyFill="1" applyBorder="1" applyAlignment="1">
      <alignment horizontal="center" vertical="center" wrapText="1"/>
    </xf>
    <xf numFmtId="0" fontId="19" fillId="28" borderId="8"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28" borderId="2" xfId="0" applyFont="1" applyFill="1" applyBorder="1" applyAlignment="1">
      <alignment horizontal="center" vertical="center" wrapText="1"/>
    </xf>
    <xf numFmtId="0" fontId="19" fillId="28" borderId="3" xfId="0" applyFont="1" applyFill="1" applyBorder="1" applyAlignment="1">
      <alignment horizontal="center" vertical="center" wrapText="1"/>
    </xf>
    <xf numFmtId="0" fontId="19" fillId="28" borderId="6" xfId="0" applyFont="1" applyFill="1" applyBorder="1" applyAlignment="1">
      <alignment horizontal="center" vertical="center" wrapText="1"/>
    </xf>
    <xf numFmtId="0" fontId="19" fillId="28" borderId="7" xfId="0" applyFont="1" applyFill="1" applyBorder="1" applyAlignment="1">
      <alignment horizontal="center" vertical="center" wrapText="1"/>
    </xf>
  </cellXfs>
  <cellStyles count="9">
    <cellStyle name="Hipervínculo" xfId="8" builtinId="8"/>
    <cellStyle name="Millares 2" xfId="5"/>
    <cellStyle name="Normal" xfId="0" builtinId="0"/>
    <cellStyle name="Normal 2" xfId="2"/>
    <cellStyle name="Normal 2 2" xfId="4"/>
    <cellStyle name="Normal 3" xfId="7"/>
    <cellStyle name="Normal 4" xfId="3"/>
    <cellStyle name="Porcentaje" xfId="1" builtinId="5"/>
    <cellStyle name="Porcentaje 2" xfId="6"/>
  </cellStyles>
  <dxfs count="2204">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00FF99"/>
      <color rgb="FF00FFFF"/>
      <color rgb="FFFF6600"/>
      <color rgb="FFCCFFCC"/>
      <color rgb="FF99FFCC"/>
      <color rgb="FFFF7C80"/>
      <color rgb="FFFFCC66"/>
      <color rgb="FFEE5612"/>
      <color rgb="FFCC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5">
          <cell r="C5" t="str">
            <v>PLANEACIÓN Y DIRECCIONAMIENTO ESTRATÉGICO</v>
          </cell>
          <cell r="D5" t="str">
            <v>PRO332-154-7</v>
          </cell>
          <cell r="E5" t="str">
            <v>GERENCIA</v>
          </cell>
        </row>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row>
        <row r="42">
          <cell r="C42" t="str">
            <v>MEDICIÓN DE LA SATISFACCIÓN DEL CLIENTE</v>
          </cell>
          <cell r="D42" t="str">
            <v>PRO104-261-8</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13"/>
  <sheetViews>
    <sheetView zoomScale="66" zoomScaleNormal="66" workbookViewId="0">
      <pane xSplit="12" ySplit="2" topLeftCell="AQ63" activePane="bottomRight" state="frozen"/>
      <selection pane="topRight" activeCell="M1" sqref="M1"/>
      <selection pane="bottomLeft" activeCell="A3" sqref="A3"/>
      <selection pane="bottomRight" activeCell="AT73" sqref="AT73"/>
    </sheetView>
  </sheetViews>
  <sheetFormatPr baseColWidth="10" defaultRowHeight="69" customHeight="1" outlineLevelCol="1" x14ac:dyDescent="0.25"/>
  <cols>
    <col min="1" max="7" width="11.42578125" style="1" customWidth="1" outlineLevel="1"/>
    <col min="8" max="8" width="15.140625" style="1" customWidth="1"/>
    <col min="9" max="9" width="9.7109375" style="1" customWidth="1"/>
    <col min="10" max="11" width="11.42578125" style="1" customWidth="1"/>
    <col min="12" max="14" width="11.42578125" style="1"/>
    <col min="15" max="15" width="14.85546875" style="1" customWidth="1"/>
    <col min="16" max="22" width="11.42578125" style="1"/>
    <col min="23" max="23" width="12" style="1" customWidth="1"/>
    <col min="24" max="24" width="12" style="739" customWidth="1"/>
    <col min="25" max="31" width="11.42578125" style="1"/>
    <col min="32" max="33" width="12.85546875" style="1" customWidth="1"/>
    <col min="34" max="34" width="11.42578125" style="1" customWidth="1"/>
    <col min="35" max="35" width="11.42578125" style="464" customWidth="1"/>
    <col min="36"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409"/>
      <c r="AH1" s="899" t="s">
        <v>860</v>
      </c>
      <c r="AI1" s="899"/>
      <c r="AJ1" s="899"/>
      <c r="AK1" s="899"/>
      <c r="AL1" s="899"/>
      <c r="AM1" s="899"/>
      <c r="AN1" s="899"/>
      <c r="AO1" s="899"/>
      <c r="AP1" s="412"/>
      <c r="AQ1" s="926" t="s">
        <v>861</v>
      </c>
      <c r="AR1" s="926"/>
      <c r="AS1" s="926"/>
      <c r="AT1" s="926"/>
      <c r="AU1" s="926"/>
      <c r="AV1" s="926"/>
      <c r="AW1" s="926"/>
      <c r="AX1" s="926"/>
      <c r="AY1" s="415"/>
      <c r="AZ1" s="920" t="s">
        <v>862</v>
      </c>
      <c r="BA1" s="920"/>
      <c r="BB1" s="920"/>
      <c r="BC1" s="920"/>
      <c r="BD1" s="920"/>
      <c r="BE1" s="920"/>
      <c r="BF1" s="920"/>
      <c r="BG1" s="920"/>
      <c r="BH1" s="920"/>
      <c r="BI1" s="405" t="s">
        <v>2</v>
      </c>
      <c r="BJ1" s="405"/>
      <c r="BK1" s="405"/>
      <c r="BL1" s="405"/>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410"/>
      <c r="AH2" s="898" t="s">
        <v>30</v>
      </c>
      <c r="AI2" s="898" t="s">
        <v>31</v>
      </c>
      <c r="AJ2" s="898" t="s">
        <v>32</v>
      </c>
      <c r="AK2" s="898" t="s">
        <v>33</v>
      </c>
      <c r="AL2" s="898" t="s">
        <v>74</v>
      </c>
      <c r="AM2" s="898" t="s">
        <v>34</v>
      </c>
      <c r="AN2" s="898" t="s">
        <v>35</v>
      </c>
      <c r="AO2" s="898" t="s">
        <v>36</v>
      </c>
      <c r="AP2" s="413"/>
      <c r="AQ2" s="904" t="s">
        <v>37</v>
      </c>
      <c r="AR2" s="904" t="s">
        <v>38</v>
      </c>
      <c r="AS2" s="904" t="s">
        <v>39</v>
      </c>
      <c r="AT2" s="904" t="s">
        <v>40</v>
      </c>
      <c r="AU2" s="904" t="s">
        <v>75</v>
      </c>
      <c r="AV2" s="904" t="s">
        <v>41</v>
      </c>
      <c r="AW2" s="904" t="s">
        <v>42</v>
      </c>
      <c r="AX2" s="904" t="s">
        <v>43</v>
      </c>
      <c r="AY2" s="416"/>
      <c r="AZ2" s="889" t="s">
        <v>37</v>
      </c>
      <c r="BA2" s="889" t="s">
        <v>38</v>
      </c>
      <c r="BB2" s="889" t="s">
        <v>39</v>
      </c>
      <c r="BC2" s="889" t="s">
        <v>40</v>
      </c>
      <c r="BD2" s="889" t="s">
        <v>76</v>
      </c>
      <c r="BE2" s="889" t="s">
        <v>41</v>
      </c>
      <c r="BF2" s="889" t="s">
        <v>42</v>
      </c>
      <c r="BG2" s="889" t="s">
        <v>43</v>
      </c>
      <c r="BH2" s="889" t="s">
        <v>44</v>
      </c>
      <c r="BI2" s="903" t="s">
        <v>859</v>
      </c>
      <c r="BJ2" s="903" t="s">
        <v>46</v>
      </c>
      <c r="BK2" s="903" t="s">
        <v>47</v>
      </c>
      <c r="BL2" s="902" t="s">
        <v>48</v>
      </c>
    </row>
    <row r="3" spans="1:64" ht="66" customHeight="1" x14ac:dyDescent="0.25">
      <c r="A3" s="889"/>
      <c r="B3" s="889"/>
      <c r="C3" s="889"/>
      <c r="D3" s="889"/>
      <c r="E3" s="889"/>
      <c r="F3" s="889"/>
      <c r="G3" s="889"/>
      <c r="H3" s="889"/>
      <c r="I3" s="889"/>
      <c r="J3" s="890"/>
      <c r="K3" s="411" t="s">
        <v>49</v>
      </c>
      <c r="L3" s="411" t="s">
        <v>70</v>
      </c>
      <c r="M3" s="411" t="s">
        <v>71</v>
      </c>
      <c r="N3" s="890"/>
      <c r="O3" s="890"/>
      <c r="P3" s="890"/>
      <c r="Q3" s="890"/>
      <c r="R3" s="890"/>
      <c r="S3" s="890"/>
      <c r="T3" s="890"/>
      <c r="U3" s="890"/>
      <c r="V3" s="890"/>
      <c r="W3" s="890"/>
      <c r="X3" s="749" t="s">
        <v>1172</v>
      </c>
      <c r="Y3" s="900"/>
      <c r="Z3" s="900"/>
      <c r="AA3" s="900"/>
      <c r="AB3" s="900"/>
      <c r="AC3" s="900"/>
      <c r="AD3" s="900"/>
      <c r="AE3" s="900"/>
      <c r="AF3" s="900"/>
      <c r="AG3" s="410" t="s">
        <v>44</v>
      </c>
      <c r="AH3" s="898"/>
      <c r="AI3" s="898"/>
      <c r="AJ3" s="898"/>
      <c r="AK3" s="898"/>
      <c r="AL3" s="898"/>
      <c r="AM3" s="898"/>
      <c r="AN3" s="898"/>
      <c r="AO3" s="898"/>
      <c r="AP3" s="413" t="s">
        <v>44</v>
      </c>
      <c r="AQ3" s="904"/>
      <c r="AR3" s="904"/>
      <c r="AS3" s="904"/>
      <c r="AT3" s="904"/>
      <c r="AU3" s="904"/>
      <c r="AV3" s="904"/>
      <c r="AW3" s="904"/>
      <c r="AX3" s="904"/>
      <c r="AY3" s="416" t="s">
        <v>44</v>
      </c>
      <c r="AZ3" s="889"/>
      <c r="BA3" s="889"/>
      <c r="BB3" s="889"/>
      <c r="BC3" s="889"/>
      <c r="BD3" s="889"/>
      <c r="BE3" s="889"/>
      <c r="BF3" s="889"/>
      <c r="BG3" s="889"/>
      <c r="BH3" s="889"/>
      <c r="BI3" s="903"/>
      <c r="BJ3" s="903"/>
      <c r="BK3" s="903"/>
      <c r="BL3" s="902"/>
    </row>
    <row r="4" spans="1:64" ht="117" customHeight="1" x14ac:dyDescent="0.25">
      <c r="A4" s="371" t="s">
        <v>50</v>
      </c>
      <c r="B4" s="371" t="s">
        <v>51</v>
      </c>
      <c r="C4" s="371" t="s">
        <v>52</v>
      </c>
      <c r="D4" s="371" t="s">
        <v>53</v>
      </c>
      <c r="E4" s="371" t="s">
        <v>54</v>
      </c>
      <c r="F4" s="371" t="s">
        <v>51</v>
      </c>
      <c r="G4" s="371" t="s">
        <v>55</v>
      </c>
      <c r="H4" s="371" t="s">
        <v>52</v>
      </c>
      <c r="I4" s="37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c r="AG4" s="3" t="s">
        <v>68</v>
      </c>
      <c r="AH4" s="4" t="s">
        <v>51</v>
      </c>
      <c r="AI4" s="452" t="s">
        <v>64</v>
      </c>
      <c r="AJ4" s="4" t="s">
        <v>65</v>
      </c>
      <c r="AK4" s="4" t="s">
        <v>66</v>
      </c>
      <c r="AL4" s="4" t="s">
        <v>66</v>
      </c>
      <c r="AM4" s="4" t="s">
        <v>60</v>
      </c>
      <c r="AN4" s="4" t="s">
        <v>67</v>
      </c>
      <c r="AO4" s="4"/>
      <c r="AP4" s="4"/>
      <c r="AQ4" s="417" t="s">
        <v>51</v>
      </c>
      <c r="AR4" s="417" t="s">
        <v>64</v>
      </c>
      <c r="AS4" s="417" t="s">
        <v>65</v>
      </c>
      <c r="AT4" s="417" t="s">
        <v>66</v>
      </c>
      <c r="AU4" s="417" t="s">
        <v>66</v>
      </c>
      <c r="AV4" s="417" t="s">
        <v>60</v>
      </c>
      <c r="AW4" s="417" t="s">
        <v>67</v>
      </c>
      <c r="AX4" s="417"/>
      <c r="AY4" s="417"/>
      <c r="AZ4" s="371" t="s">
        <v>51</v>
      </c>
      <c r="BA4" s="371" t="s">
        <v>64</v>
      </c>
      <c r="BB4" s="371" t="s">
        <v>65</v>
      </c>
      <c r="BC4" s="371" t="s">
        <v>66</v>
      </c>
      <c r="BD4" s="371" t="s">
        <v>66</v>
      </c>
      <c r="BE4" s="371" t="s">
        <v>60</v>
      </c>
      <c r="BF4" s="371" t="s">
        <v>67</v>
      </c>
      <c r="BG4" s="371"/>
      <c r="BH4" s="371" t="s">
        <v>68</v>
      </c>
      <c r="BI4" s="414"/>
      <c r="BJ4" s="414" t="s">
        <v>68</v>
      </c>
      <c r="BK4" s="414" t="s">
        <v>52</v>
      </c>
      <c r="BL4" s="902"/>
    </row>
    <row r="5" spans="1:64" ht="35.1" customHeight="1" x14ac:dyDescent="0.2">
      <c r="A5" s="37"/>
      <c r="B5" s="38"/>
      <c r="C5" s="417" t="s">
        <v>154</v>
      </c>
      <c r="D5" s="37"/>
      <c r="E5" s="924" t="s">
        <v>153</v>
      </c>
      <c r="F5" s="38"/>
      <c r="G5" s="37">
        <v>1</v>
      </c>
      <c r="H5" s="360" t="s">
        <v>718</v>
      </c>
      <c r="I5" s="39" t="s">
        <v>78</v>
      </c>
      <c r="J5" s="40" t="s">
        <v>95</v>
      </c>
      <c r="K5" s="40" t="s">
        <v>110</v>
      </c>
      <c r="L5" s="41" t="s">
        <v>126</v>
      </c>
      <c r="M5" s="42">
        <v>1</v>
      </c>
      <c r="N5" s="417" t="s">
        <v>69</v>
      </c>
      <c r="O5" s="417" t="str">
        <f>IF(H5="","",VLOOKUP(H5,'[1]Procedimientos Publicar'!$C$6:$E$85,3,FALSE))</f>
        <v>SECRETARIA GENERAL</v>
      </c>
      <c r="P5" s="417" t="s">
        <v>72</v>
      </c>
      <c r="Q5" s="417"/>
      <c r="R5" s="37"/>
      <c r="S5" s="417"/>
      <c r="T5" s="43">
        <v>1</v>
      </c>
      <c r="U5" s="44"/>
      <c r="V5" s="45">
        <v>43480</v>
      </c>
      <c r="W5" s="356">
        <v>43951</v>
      </c>
      <c r="X5" s="757">
        <v>44134</v>
      </c>
      <c r="Y5" s="38">
        <v>43830</v>
      </c>
      <c r="Z5" s="49" t="s">
        <v>141</v>
      </c>
      <c r="AA5" s="417">
        <v>0.7</v>
      </c>
      <c r="AB5" s="46">
        <f t="shared" ref="AB5:AB61" si="0">(IF(AA5="","",IF(OR($M5=0,$M5="",$Y5=""),"",AA5/$M5)))</f>
        <v>0.7</v>
      </c>
      <c r="AC5" s="43">
        <f>(IF(OR($T5="",AB5=""),"",IF(OR($T5=0,AB5=0),0,IF((AB5*100%)/$T5&gt;100%,100%,(AB5*100%)/$T5))))</f>
        <v>0.7</v>
      </c>
      <c r="AD5" s="8" t="str">
        <f>IF(AA5="","",IF(AC5&lt;100%, IF(AC5&lt;25%, "ALERTA","EN TERMINO"), IF(AC5=100%, "OK", "EN TERMINO")))</f>
        <v>EN TERMINO</v>
      </c>
      <c r="AE5" s="62" t="s">
        <v>728</v>
      </c>
      <c r="AF5" s="14"/>
      <c r="AG5" s="13" t="str">
        <f t="shared" ref="AG5:AG92" si="1">IF(AC5=100%,IF(AC5&gt;25%,"CUMPLIDA","PENDIENTE"),IF(AC5&lt;25%,"INCUMPLIDA","PENDIENTE"))</f>
        <v>PENDIENTE</v>
      </c>
      <c r="AH5" s="447">
        <v>44012</v>
      </c>
      <c r="AI5" s="731" t="s">
        <v>1173</v>
      </c>
      <c r="AJ5" s="754">
        <v>0.7</v>
      </c>
      <c r="AK5" s="7">
        <f>IF(AJ5="","",IF(OR($M5=0,$M5="",AH5=""),"",AJ5/$M5))</f>
        <v>0.7</v>
      </c>
      <c r="AL5" s="6">
        <f>(IF(OR($T5="",AK5=""),"",IF(OR($T5=0,AK5=0),0,IF((AK5*100%)/$T5&gt;100%,100%,(AK5*100%)/$T5))))</f>
        <v>0.7</v>
      </c>
      <c r="AM5" s="736" t="str">
        <f>IF(AJ5="","",IF(AL5&lt;100%, IF(AL5&lt;50%, "ALERTA","EN TERMINO"), IF(AL5=100%, "OK", "EN TERMINO")))</f>
        <v>EN TERMINO</v>
      </c>
      <c r="AN5" s="743" t="s">
        <v>1131</v>
      </c>
      <c r="AO5" s="737"/>
      <c r="AP5" s="738" t="str">
        <f>IF(AL5=100%,IF(AL5&gt;50%,"CUMPLIDA","PENDIENTE"),IF(AL5&lt;50%,"INCUMPLIDA","PENDIENTE"))</f>
        <v>PENDIENTE</v>
      </c>
      <c r="AQ5" s="9">
        <v>44150</v>
      </c>
      <c r="AR5" s="737" t="s">
        <v>1370</v>
      </c>
      <c r="AS5" s="737">
        <v>0.8</v>
      </c>
      <c r="AT5" s="10">
        <f>(IF(AS5="","",IF(OR($M5=0,$M5="",AQ5=""),"",AS5/$M5)))</f>
        <v>0.8</v>
      </c>
      <c r="AU5" s="11">
        <f>(IF(OR($T5="",AT5=""),"",IF(OR($T5=0,AT5=0),0,IF((AT5*100%)/$T5&gt;100%,100%,(AT5*100%)/$T5))))</f>
        <v>0.8</v>
      </c>
      <c r="AV5" s="736" t="str">
        <f>IF(AS5="","",IF(AU5&lt;100%, IF(AU5&lt;100%, "ALERTA","EN TERMINO"), IF(AU5=100%, "OK", "EN TERMINO")))</f>
        <v>ALERTA</v>
      </c>
      <c r="AW5" s="737" t="s">
        <v>1310</v>
      </c>
      <c r="AX5" s="737"/>
      <c r="AY5" s="738" t="str">
        <f t="shared" ref="AY5:AY7" si="2">IF(AU5=100%,IF(AU5&gt;25%,"CUMPLIDA","PENDIENTE"),IF(AU5&lt;25%,"INCUMPLIDA","PENDIENTE"))</f>
        <v>PENDIENTE</v>
      </c>
      <c r="AZ5" s="9"/>
      <c r="BA5" s="737"/>
      <c r="BB5" s="737"/>
      <c r="BC5" s="7" t="str">
        <f>(IF(BB5="","",IF(OR($M5=0,$M5="",AZ5=""),"",BB5/$M5)))</f>
        <v/>
      </c>
      <c r="BD5" s="12" t="str">
        <f>(IF(OR($T5="",BC5=""),"",IF(OR($T5=0,BC5=0),0,IF((BC5*100%)/$T5&gt;100%,100%,(BC5*100%)/$T5))))</f>
        <v/>
      </c>
      <c r="BE5" s="736" t="str">
        <f>IF(BB5="","",IF(BD5&lt;100%, IF(BD5&lt;100%, "ALERTA","EN TERMINO"), IF(BD5=100%, "OK", "EN TERMINO")))</f>
        <v/>
      </c>
      <c r="BF5" s="737"/>
      <c r="BG5" s="737"/>
      <c r="BH5" s="738" t="str">
        <f>IF(AL5=100%,"CUMPLIDA","INCUMPLIDA")</f>
        <v>INCUMPLIDA</v>
      </c>
      <c r="BI5" s="847"/>
      <c r="BJ5" s="847" t="str">
        <f>IF(AY5="CUMPLIDA","CERRADO","ABIERTO")</f>
        <v>ABIERTO</v>
      </c>
      <c r="BK5" s="14"/>
    </row>
    <row r="6" spans="1:64" ht="35.1" customHeight="1" x14ac:dyDescent="0.2">
      <c r="A6" s="37"/>
      <c r="B6" s="37"/>
      <c r="C6" s="417" t="s">
        <v>154</v>
      </c>
      <c r="D6" s="37"/>
      <c r="E6" s="924"/>
      <c r="F6" s="37"/>
      <c r="G6" s="37">
        <v>2</v>
      </c>
      <c r="H6" s="360" t="s">
        <v>718</v>
      </c>
      <c r="I6" s="47" t="s">
        <v>79</v>
      </c>
      <c r="J6" s="408"/>
      <c r="K6" s="40" t="s">
        <v>111</v>
      </c>
      <c r="L6" s="41" t="s">
        <v>126</v>
      </c>
      <c r="M6" s="42">
        <v>1</v>
      </c>
      <c r="N6" s="417" t="s">
        <v>69</v>
      </c>
      <c r="O6" s="417" t="str">
        <f>IF(H6="","",VLOOKUP(H6,'[1]Procedimientos Publicar'!$C$6:$E$85,3,FALSE))</f>
        <v>SECRETARIA GENERAL</v>
      </c>
      <c r="P6" s="417" t="s">
        <v>72</v>
      </c>
      <c r="Q6" s="37"/>
      <c r="R6" s="37"/>
      <c r="S6" s="37"/>
      <c r="T6" s="43">
        <v>1</v>
      </c>
      <c r="U6" s="37"/>
      <c r="V6" s="45">
        <v>43480</v>
      </c>
      <c r="W6" s="356">
        <v>43951</v>
      </c>
      <c r="X6" s="757">
        <v>44134</v>
      </c>
      <c r="Y6" s="38">
        <v>43830</v>
      </c>
      <c r="Z6" s="51" t="s">
        <v>141</v>
      </c>
      <c r="AA6" s="37">
        <v>0.7</v>
      </c>
      <c r="AB6" s="46">
        <f t="shared" si="0"/>
        <v>0.7</v>
      </c>
      <c r="AC6" s="43">
        <f>(IF(OR($T6="",AB6=""),"",IF(OR($T6=0,AB6=0),0,IF((AB6*100%)/$T6&gt;100%,100%,(AB6*100%)/$T6))))</f>
        <v>0.7</v>
      </c>
      <c r="AD6" s="8" t="str">
        <f>IF(AA6="","",IF(AC6&lt;100%, IF(AC6&lt;25%, "ALERTA","EN TERMINO"), IF(AC6=100%, "OK", "EN TERMINO")))</f>
        <v>EN TERMINO</v>
      </c>
      <c r="AE6" s="62" t="s">
        <v>728</v>
      </c>
      <c r="AF6" s="14"/>
      <c r="AG6" s="13" t="str">
        <f t="shared" si="1"/>
        <v>PENDIENTE</v>
      </c>
      <c r="AH6" s="447">
        <v>44012</v>
      </c>
      <c r="AI6" s="731" t="s">
        <v>1173</v>
      </c>
      <c r="AJ6" s="753">
        <v>0.7</v>
      </c>
      <c r="AK6" s="7">
        <f t="shared" ref="AK6:AK7" si="3">IF(AJ6="","",IF(OR($M6=0,$M6="",AH6=""),"",AJ6/$M6))</f>
        <v>0.7</v>
      </c>
      <c r="AL6" s="6">
        <f t="shared" ref="AL6:AL7" si="4">(IF(OR($T6="",AK6=""),"",IF(OR($T6=0,AK6=0),0,IF((AK6*100%)/$T6&gt;100%,100%,(AK6*100%)/$T6))))</f>
        <v>0.7</v>
      </c>
      <c r="AM6" s="736" t="str">
        <f t="shared" ref="AM6:AM7" si="5">IF(AJ6="","",IF(AL6&lt;100%, IF(AL6&lt;50%, "ALERTA","EN TERMINO"), IF(AL6=100%, "OK", "EN TERMINO")))</f>
        <v>EN TERMINO</v>
      </c>
      <c r="AN6" s="743" t="s">
        <v>1131</v>
      </c>
      <c r="AO6" s="739"/>
      <c r="AP6" s="738" t="str">
        <f t="shared" ref="AP6:AP7" si="6">IF(AL6=100%,IF(AL6&gt;50%,"CUMPLIDA","PENDIENTE"),IF(AL6&lt;50%,"INCUMPLIDA","PENDIENTE"))</f>
        <v>PENDIENTE</v>
      </c>
      <c r="AQ6" s="9">
        <v>44150</v>
      </c>
      <c r="AR6" s="823" t="s">
        <v>1370</v>
      </c>
      <c r="AS6" s="737">
        <v>0.8</v>
      </c>
      <c r="AT6" s="10">
        <f t="shared" ref="AT6:AT7" si="7">(IF(AS6="","",IF(OR($M6=0,$M6="",AQ6=""),"",AS6/$M6)))</f>
        <v>0.8</v>
      </c>
      <c r="AU6" s="11">
        <f t="shared" ref="AU6:AU7" si="8">(IF(OR($T6="",AT6=""),"",IF(OR($T6=0,AT6=0),0,IF((AT6*100%)/$T6&gt;100%,100%,(AT6*100%)/$T6))))</f>
        <v>0.8</v>
      </c>
      <c r="AV6" s="736" t="str">
        <f>IF(AS6="","",IF(AU6&lt;100%, IF(AU6&lt;100%, "ALERTA","EN TERMINO"), IF(AU6=100%, "OK", "EN TERMINO")))</f>
        <v>ALERTA</v>
      </c>
      <c r="AW6" s="737" t="s">
        <v>1310</v>
      </c>
      <c r="AX6" s="739"/>
      <c r="AY6" s="738" t="str">
        <f t="shared" si="2"/>
        <v>PENDIENTE</v>
      </c>
      <c r="AZ6" s="9"/>
      <c r="BA6" s="739"/>
      <c r="BB6" s="739"/>
      <c r="BC6" s="7" t="str">
        <f>(IF(BB6="","",IF(OR($M6=0,$M6="",AZ6=""),"",BB6/$M6)))</f>
        <v/>
      </c>
      <c r="BD6" s="12" t="str">
        <f>(IF(OR($T6="",BC6=""),"",IF(OR($T6=0,BC6=0),0,IF((BC6*100%)/$T6&gt;100%,100%,(BC6*100%)/$T6))))</f>
        <v/>
      </c>
      <c r="BE6" s="736" t="str">
        <f>IF(BB6="","",IF(BD6&lt;100%, IF(BD6&lt;100%, "ALERTA","EN TERMINO"), IF(BD6=100%, "OK", "EN TERMINO")))</f>
        <v/>
      </c>
      <c r="BF6" s="739"/>
      <c r="BG6" s="739"/>
      <c r="BH6" s="738" t="str">
        <f t="shared" ref="BH6" si="9">IF(AL6=100%,"CUMPLIDA","INCUMPLIDA")</f>
        <v>INCUMPLIDA</v>
      </c>
      <c r="BI6" s="739"/>
      <c r="BJ6" s="847" t="str">
        <f t="shared" ref="BJ6:BJ7" si="10">IF(AY6="CUMPLIDA","CERRADO","ABIERTO")</f>
        <v>ABIERTO</v>
      </c>
    </row>
    <row r="7" spans="1:64" ht="35.1" customHeight="1" x14ac:dyDescent="0.2">
      <c r="A7" s="37"/>
      <c r="B7" s="37"/>
      <c r="C7" s="417" t="s">
        <v>154</v>
      </c>
      <c r="D7" s="37"/>
      <c r="E7" s="924"/>
      <c r="F7" s="37"/>
      <c r="G7" s="37">
        <v>3</v>
      </c>
      <c r="H7" s="360" t="s">
        <v>718</v>
      </c>
      <c r="I7" s="39" t="s">
        <v>80</v>
      </c>
      <c r="J7" s="40" t="s">
        <v>96</v>
      </c>
      <c r="K7" s="40" t="s">
        <v>112</v>
      </c>
      <c r="L7" s="40" t="s">
        <v>127</v>
      </c>
      <c r="M7" s="48">
        <v>1</v>
      </c>
      <c r="N7" s="417" t="s">
        <v>69</v>
      </c>
      <c r="O7" s="417" t="str">
        <f>IF(H7="","",VLOOKUP(H7,'[1]Procedimientos Publicar'!$C$6:$E$85,3,FALSE))</f>
        <v>SECRETARIA GENERAL</v>
      </c>
      <c r="P7" s="417" t="s">
        <v>72</v>
      </c>
      <c r="Q7" s="37"/>
      <c r="R7" s="37"/>
      <c r="S7" s="37"/>
      <c r="T7" s="43">
        <v>1</v>
      </c>
      <c r="U7" s="37"/>
      <c r="V7" s="45">
        <v>43480</v>
      </c>
      <c r="W7" s="356">
        <v>43951</v>
      </c>
      <c r="X7" s="757">
        <v>44530</v>
      </c>
      <c r="Y7" s="38">
        <v>43830</v>
      </c>
      <c r="Z7" s="51" t="s">
        <v>142</v>
      </c>
      <c r="AA7" s="37">
        <v>0.5</v>
      </c>
      <c r="AB7" s="46">
        <f t="shared" si="0"/>
        <v>0.5</v>
      </c>
      <c r="AC7" s="43">
        <f>(IF(OR($T7="",AB7=""),"",IF(OR($T7=0,AB7=0),0,IF((AB7*100%)/$T7&gt;100%,100%,(AB7*100%)/$T7))))</f>
        <v>0.5</v>
      </c>
      <c r="AD7" s="8" t="str">
        <f>IF(AA7="","",IF(AC7&lt;100%, IF(AC7&lt;25%, "ALERTA","EN TERMINO"), IF(AC7=100%, "OK", "EN TERMINO")))</f>
        <v>EN TERMINO</v>
      </c>
      <c r="AE7" s="62" t="s">
        <v>728</v>
      </c>
      <c r="AF7" s="14"/>
      <c r="AG7" s="13" t="str">
        <f t="shared" si="1"/>
        <v>PENDIENTE</v>
      </c>
      <c r="AH7" s="447">
        <v>44012</v>
      </c>
      <c r="AI7" s="731" t="s">
        <v>1178</v>
      </c>
      <c r="AJ7" s="753">
        <v>0.5</v>
      </c>
      <c r="AK7" s="7">
        <f t="shared" si="3"/>
        <v>0.5</v>
      </c>
      <c r="AL7" s="6">
        <f t="shared" si="4"/>
        <v>0.5</v>
      </c>
      <c r="AM7" s="736" t="str">
        <f t="shared" si="5"/>
        <v>EN TERMINO</v>
      </c>
      <c r="AN7" s="743" t="s">
        <v>1129</v>
      </c>
      <c r="AO7" s="739"/>
      <c r="AP7" s="738" t="str">
        <f t="shared" si="6"/>
        <v>PENDIENTE</v>
      </c>
      <c r="AQ7" s="9">
        <v>44150</v>
      </c>
      <c r="AR7" s="823" t="s">
        <v>1309</v>
      </c>
      <c r="AS7" s="823"/>
      <c r="AT7" s="10" t="str">
        <f t="shared" si="7"/>
        <v/>
      </c>
      <c r="AU7" s="11" t="str">
        <f t="shared" si="8"/>
        <v/>
      </c>
      <c r="AV7" s="736" t="str">
        <f t="shared" ref="AV7" si="11">IF(AS7="","",IF(AU7&lt;100%, IF(AU7&lt;75%, "ALERTA","EN TERMINO"), IF(AU7=100%, "OK", "EN TERMINO")))</f>
        <v/>
      </c>
      <c r="AW7" s="743" t="s">
        <v>1310</v>
      </c>
      <c r="AX7" s="739"/>
      <c r="AY7" s="738" t="str">
        <f t="shared" si="2"/>
        <v>PENDIENTE</v>
      </c>
      <c r="AZ7" s="739"/>
      <c r="BA7" s="739"/>
      <c r="BB7" s="739"/>
      <c r="BC7" s="739"/>
      <c r="BD7" s="739"/>
      <c r="BE7" s="739"/>
      <c r="BF7" s="739"/>
      <c r="BG7" s="739"/>
      <c r="BH7" s="738" t="str">
        <f>IF(AL7=100%,"CUMPLIDA","INCUMPLIDA")</f>
        <v>INCUMPLIDA</v>
      </c>
      <c r="BI7" s="739"/>
      <c r="BJ7" s="847" t="str">
        <f t="shared" si="10"/>
        <v>ABIERTO</v>
      </c>
    </row>
    <row r="8" spans="1:64" ht="35.1" customHeight="1" x14ac:dyDescent="0.2">
      <c r="A8" s="37"/>
      <c r="B8" s="37"/>
      <c r="C8" s="417" t="s">
        <v>154</v>
      </c>
      <c r="D8" s="37"/>
      <c r="E8" s="924"/>
      <c r="F8" s="37"/>
      <c r="G8" s="37">
        <v>4</v>
      </c>
      <c r="H8" s="360" t="s">
        <v>718</v>
      </c>
      <c r="I8" s="39" t="s">
        <v>81</v>
      </c>
      <c r="J8" s="40" t="s">
        <v>97</v>
      </c>
      <c r="K8" s="40" t="s">
        <v>113</v>
      </c>
      <c r="L8" s="40" t="s">
        <v>128</v>
      </c>
      <c r="M8" s="48">
        <v>1</v>
      </c>
      <c r="N8" s="417" t="s">
        <v>69</v>
      </c>
      <c r="O8" s="417" t="str">
        <f>IF(H8="","",VLOOKUP(H8,'[1]Procedimientos Publicar'!$C$6:$E$85,3,FALSE))</f>
        <v>SECRETARIA GENERAL</v>
      </c>
      <c r="P8" s="417" t="s">
        <v>72</v>
      </c>
      <c r="Q8" s="37"/>
      <c r="R8" s="37"/>
      <c r="S8" s="37"/>
      <c r="T8" s="43">
        <v>1</v>
      </c>
      <c r="U8" s="37"/>
      <c r="V8" s="45">
        <v>43480</v>
      </c>
      <c r="W8" s="45">
        <v>43661</v>
      </c>
      <c r="X8" s="45"/>
      <c r="Y8" s="38">
        <v>43830</v>
      </c>
      <c r="Z8" s="51" t="s">
        <v>143</v>
      </c>
      <c r="AA8" s="37">
        <v>1</v>
      </c>
      <c r="AB8" s="46">
        <f t="shared" si="0"/>
        <v>1</v>
      </c>
      <c r="AC8" s="43">
        <f t="shared" ref="AC8:AC31" si="12">(IF(OR($T8="",AB8=""),"",IF(OR($T8=0,AB8=0),0,IF((AB8*100%)/$T8&gt;100%,100%,(AB8*100%)/$T8))))</f>
        <v>1</v>
      </c>
      <c r="AD8" s="8" t="str">
        <f t="shared" ref="AD8:AD31" si="13">IF(AA8="","",IF(AC8&lt;100%, IF(AC8&lt;25%, "ALERTA","EN TERMINO"), IF(AC8=100%, "OK", "EN TERMINO")))</f>
        <v>OK</v>
      </c>
      <c r="AE8" s="63" t="s">
        <v>244</v>
      </c>
      <c r="AF8" s="14"/>
      <c r="AG8" s="13" t="str">
        <f t="shared" si="1"/>
        <v>CUMPLIDA</v>
      </c>
      <c r="AH8" s="739"/>
      <c r="AI8" s="739"/>
      <c r="AJ8" s="739"/>
      <c r="AK8" s="739"/>
      <c r="AL8" s="739"/>
      <c r="AM8" s="739"/>
      <c r="AN8" s="739"/>
      <c r="AO8" s="739"/>
      <c r="AP8" s="739"/>
      <c r="AQ8" s="739"/>
      <c r="AR8" s="739"/>
      <c r="AS8" s="739"/>
      <c r="AT8" s="739"/>
      <c r="AU8" s="739"/>
      <c r="AV8" s="739"/>
      <c r="AW8" s="739"/>
      <c r="AX8" s="739"/>
      <c r="AY8" s="739"/>
      <c r="AZ8" s="739"/>
      <c r="BA8" s="739"/>
      <c r="BB8" s="739"/>
      <c r="BC8" s="739"/>
      <c r="BD8" s="739"/>
      <c r="BE8" s="739"/>
      <c r="BF8" s="739"/>
      <c r="BG8" s="739"/>
      <c r="BH8" s="738" t="str">
        <f t="shared" ref="BH8:BH19" si="14">IF(AC8=100%,"CUMPLIDA","INCUMPLIDA")</f>
        <v>CUMPLIDA</v>
      </c>
      <c r="BI8" s="739"/>
      <c r="BJ8" s="847" t="str">
        <f t="shared" ref="BJ8:BJ9" si="15">IF(AG8="CUMPLIDA","CERRADO","ABIERTO")</f>
        <v>CERRADO</v>
      </c>
    </row>
    <row r="9" spans="1:64" ht="35.1" customHeight="1" x14ac:dyDescent="0.25">
      <c r="A9" s="37"/>
      <c r="B9" s="37"/>
      <c r="C9" s="417" t="s">
        <v>154</v>
      </c>
      <c r="D9" s="37"/>
      <c r="E9" s="924"/>
      <c r="F9" s="37"/>
      <c r="G9" s="37">
        <v>5</v>
      </c>
      <c r="H9" s="360" t="s">
        <v>718</v>
      </c>
      <c r="I9" s="39" t="s">
        <v>82</v>
      </c>
      <c r="J9" s="40" t="s">
        <v>98</v>
      </c>
      <c r="K9" s="40" t="s">
        <v>114</v>
      </c>
      <c r="L9" s="40" t="s">
        <v>129</v>
      </c>
      <c r="M9" s="48">
        <v>1</v>
      </c>
      <c r="N9" s="417" t="s">
        <v>69</v>
      </c>
      <c r="O9" s="417" t="str">
        <f>IF(H9="","",VLOOKUP(H9,'[1]Procedimientos Publicar'!$C$6:$E$85,3,FALSE))</f>
        <v>SECRETARIA GENERAL</v>
      </c>
      <c r="P9" s="417" t="s">
        <v>72</v>
      </c>
      <c r="Q9" s="37"/>
      <c r="R9" s="37"/>
      <c r="S9" s="37"/>
      <c r="T9" s="43">
        <v>1</v>
      </c>
      <c r="U9" s="37"/>
      <c r="V9" s="45">
        <v>43480</v>
      </c>
      <c r="W9" s="45">
        <v>43661</v>
      </c>
      <c r="X9" s="45"/>
      <c r="Y9" s="38">
        <v>43830</v>
      </c>
      <c r="Z9" s="49" t="s">
        <v>144</v>
      </c>
      <c r="AA9" s="37">
        <v>1</v>
      </c>
      <c r="AB9" s="46">
        <f t="shared" si="0"/>
        <v>1</v>
      </c>
      <c r="AC9" s="43">
        <f t="shared" si="12"/>
        <v>1</v>
      </c>
      <c r="AD9" s="8" t="str">
        <f t="shared" si="13"/>
        <v>OK</v>
      </c>
      <c r="AE9" s="63" t="s">
        <v>244</v>
      </c>
      <c r="AG9" s="13" t="str">
        <f t="shared" si="1"/>
        <v>CUMPLIDA</v>
      </c>
      <c r="AH9" s="739"/>
      <c r="AI9" s="739"/>
      <c r="AJ9" s="739"/>
      <c r="AK9" s="739"/>
      <c r="AL9" s="739"/>
      <c r="AM9" s="739"/>
      <c r="AN9" s="739"/>
      <c r="AO9" s="739"/>
      <c r="AP9" s="739"/>
      <c r="AQ9" s="739"/>
      <c r="AR9" s="739"/>
      <c r="AS9" s="739"/>
      <c r="AT9" s="739"/>
      <c r="AU9" s="739"/>
      <c r="AV9" s="739"/>
      <c r="AW9" s="739"/>
      <c r="AX9" s="739"/>
      <c r="AY9" s="739"/>
      <c r="AZ9" s="739"/>
      <c r="BA9" s="739"/>
      <c r="BB9" s="739"/>
      <c r="BC9" s="739"/>
      <c r="BD9" s="739"/>
      <c r="BE9" s="739"/>
      <c r="BF9" s="739"/>
      <c r="BG9" s="739"/>
      <c r="BH9" s="738" t="str">
        <f t="shared" si="14"/>
        <v>CUMPLIDA</v>
      </c>
      <c r="BI9" s="739"/>
      <c r="BJ9" s="847" t="str">
        <f t="shared" si="15"/>
        <v>CERRADO</v>
      </c>
    </row>
    <row r="10" spans="1:64" ht="35.1" customHeight="1" x14ac:dyDescent="0.2">
      <c r="A10" s="37"/>
      <c r="B10" s="37"/>
      <c r="C10" s="417" t="s">
        <v>154</v>
      </c>
      <c r="D10" s="37"/>
      <c r="E10" s="924"/>
      <c r="F10" s="37"/>
      <c r="G10" s="37">
        <v>6</v>
      </c>
      <c r="H10" s="360" t="s">
        <v>718</v>
      </c>
      <c r="I10" s="39" t="s">
        <v>83</v>
      </c>
      <c r="J10" s="40" t="s">
        <v>99</v>
      </c>
      <c r="K10" s="40" t="s">
        <v>115</v>
      </c>
      <c r="L10" s="40" t="s">
        <v>130</v>
      </c>
      <c r="M10" s="48">
        <v>1</v>
      </c>
      <c r="N10" s="417" t="s">
        <v>69</v>
      </c>
      <c r="O10" s="417" t="str">
        <f>IF(H10="","",VLOOKUP(H10,'[1]Procedimientos Publicar'!$C$6:$E$85,3,FALSE))</f>
        <v>SECRETARIA GENERAL</v>
      </c>
      <c r="P10" s="417" t="s">
        <v>72</v>
      </c>
      <c r="Q10" s="37"/>
      <c r="R10" s="37"/>
      <c r="S10" s="37"/>
      <c r="T10" s="43">
        <v>1</v>
      </c>
      <c r="U10" s="37"/>
      <c r="V10" s="45">
        <v>43480</v>
      </c>
      <c r="W10" s="356">
        <v>43951</v>
      </c>
      <c r="X10" s="757">
        <v>44134</v>
      </c>
      <c r="Y10" s="38">
        <v>43830</v>
      </c>
      <c r="Z10" s="51" t="s">
        <v>141</v>
      </c>
      <c r="AA10" s="37">
        <v>0.7</v>
      </c>
      <c r="AB10" s="46">
        <f t="shared" si="0"/>
        <v>0.7</v>
      </c>
      <c r="AC10" s="43">
        <f t="shared" si="12"/>
        <v>0.7</v>
      </c>
      <c r="AD10" s="8" t="str">
        <f t="shared" si="13"/>
        <v>EN TERMINO</v>
      </c>
      <c r="AE10" s="62" t="s">
        <v>243</v>
      </c>
      <c r="AG10" s="13" t="str">
        <f t="shared" si="1"/>
        <v>PENDIENTE</v>
      </c>
      <c r="AH10" s="447">
        <v>44012</v>
      </c>
      <c r="AI10" s="731" t="s">
        <v>1173</v>
      </c>
      <c r="AJ10" s="739">
        <v>0.7</v>
      </c>
      <c r="AK10" s="7">
        <f>IF(AJ10="","",IF(OR($M10=0,$M10="",AH10=""),"",AJ10/$M10))</f>
        <v>0.7</v>
      </c>
      <c r="AL10" s="6">
        <f>(IF(OR($T10="",AK10=""),"",IF(OR($T10=0,AK10=0),0,IF((AK10*100%)/$T10&gt;100%,100%,(AK10*100%)/$T10))))</f>
        <v>0.7</v>
      </c>
      <c r="AM10" s="736" t="str">
        <f>IF(AJ10="","",IF(AL10&lt;100%, IF(AL10&lt;50%, "ALERTA","EN TERMINO"), IF(AL10=100%, "OK", "EN TERMINO")))</f>
        <v>EN TERMINO</v>
      </c>
      <c r="AN10" s="743" t="s">
        <v>1131</v>
      </c>
      <c r="AO10" s="739"/>
      <c r="AP10" s="738" t="str">
        <f>IF(AL10=100%,IF(AL10&gt;50%,"CUMPLIDA","PENDIENTE"),IF(AL10&lt;50%,"INCUMPLIDA","PENDIENTE"))</f>
        <v>PENDIENTE</v>
      </c>
      <c r="AQ10" s="9">
        <v>44150</v>
      </c>
      <c r="AR10" s="823" t="s">
        <v>1371</v>
      </c>
      <c r="AS10" s="854">
        <v>100</v>
      </c>
      <c r="AT10" s="10">
        <f t="shared" ref="AT10" si="16">(IF(AS10="","",IF(OR($M10=0,$M10="",AQ10=""),"",AS10/$M10)))</f>
        <v>100</v>
      </c>
      <c r="AU10" s="11">
        <f t="shared" ref="AU10" si="17">(IF(OR($T10="",AT10=""),"",IF(OR($T10=0,AT10=0),0,IF((AT10*100%)/$T10&gt;100%,100%,(AT10*100%)/$T10))))</f>
        <v>1</v>
      </c>
      <c r="AV10" s="736" t="str">
        <f t="shared" ref="AV10" si="18">IF(AS10="","",IF(AU10&lt;100%, IF(AU10&lt;75%, "ALERTA","EN TERMINO"), IF(AU10=100%, "OK", "EN TERMINO")))</f>
        <v>OK</v>
      </c>
      <c r="AW10" s="737" t="s">
        <v>1310</v>
      </c>
      <c r="AX10" s="739"/>
      <c r="AY10" s="738" t="str">
        <f t="shared" ref="AY10" si="19">IF(AU10=100%,IF(AU10&gt;25%,"CUMPLIDA","PENDIENTE"),IF(AU10&lt;25%,"INCUMPLIDA","PENDIENTE"))</f>
        <v>CUMPLIDA</v>
      </c>
      <c r="AZ10" s="739"/>
      <c r="BA10" s="739"/>
      <c r="BB10" s="739"/>
      <c r="BC10" s="739"/>
      <c r="BD10" s="739"/>
      <c r="BE10" s="739"/>
      <c r="BF10" s="739"/>
      <c r="BG10" s="739"/>
      <c r="BH10" s="738" t="str">
        <f>IF(AL10=100%,"CUMPLIDA","INCUMPLIDA")</f>
        <v>INCUMPLIDA</v>
      </c>
      <c r="BI10" s="739"/>
      <c r="BJ10" s="847" t="str">
        <f t="shared" ref="BJ10" si="20">IF(AY10="CUMPLIDA","CERRADO","ABIERTO")</f>
        <v>CERRADO</v>
      </c>
    </row>
    <row r="11" spans="1:64" ht="35.1" customHeight="1" x14ac:dyDescent="0.2">
      <c r="A11" s="37"/>
      <c r="B11" s="37"/>
      <c r="C11" s="417" t="s">
        <v>154</v>
      </c>
      <c r="D11" s="37"/>
      <c r="E11" s="924"/>
      <c r="F11" s="37"/>
      <c r="G11" s="37">
        <v>7</v>
      </c>
      <c r="H11" s="360" t="s">
        <v>718</v>
      </c>
      <c r="I11" s="39" t="s">
        <v>84</v>
      </c>
      <c r="J11" s="40" t="s">
        <v>100</v>
      </c>
      <c r="K11" s="40" t="s">
        <v>116</v>
      </c>
      <c r="L11" s="40" t="s">
        <v>131</v>
      </c>
      <c r="M11" s="48">
        <v>1</v>
      </c>
      <c r="N11" s="417" t="s">
        <v>69</v>
      </c>
      <c r="O11" s="417" t="str">
        <f>IF(H11="","",VLOOKUP(H11,'[1]Procedimientos Publicar'!$C$6:$E$85,3,FALSE))</f>
        <v>SECRETARIA GENERAL</v>
      </c>
      <c r="P11" s="417" t="s">
        <v>72</v>
      </c>
      <c r="Q11" s="37"/>
      <c r="R11" s="37"/>
      <c r="S11" s="37"/>
      <c r="T11" s="43">
        <v>1</v>
      </c>
      <c r="U11" s="37"/>
      <c r="V11" s="45">
        <v>43480</v>
      </c>
      <c r="W11" s="45">
        <v>43661</v>
      </c>
      <c r="X11" s="45"/>
      <c r="Y11" s="38">
        <v>43830</v>
      </c>
      <c r="Z11" s="51" t="s">
        <v>145</v>
      </c>
      <c r="AA11" s="37">
        <v>1</v>
      </c>
      <c r="AB11" s="46">
        <f t="shared" si="0"/>
        <v>1</v>
      </c>
      <c r="AC11" s="43">
        <f t="shared" si="12"/>
        <v>1</v>
      </c>
      <c r="AD11" s="8" t="str">
        <f t="shared" si="13"/>
        <v>OK</v>
      </c>
      <c r="AE11" s="63" t="s">
        <v>244</v>
      </c>
      <c r="AG11" s="13" t="str">
        <f t="shared" si="1"/>
        <v>CUMPLIDA</v>
      </c>
      <c r="AH11" s="739"/>
      <c r="AI11" s="739"/>
      <c r="AJ11" s="739"/>
      <c r="AK11" s="739"/>
      <c r="AL11" s="739"/>
      <c r="AM11" s="739"/>
      <c r="AN11" s="739"/>
      <c r="AO11" s="739"/>
      <c r="AP11" s="739"/>
      <c r="AQ11" s="739"/>
      <c r="AR11" s="739"/>
      <c r="AS11" s="739"/>
      <c r="AT11" s="739"/>
      <c r="AU11" s="739"/>
      <c r="AV11" s="739"/>
      <c r="AW11" s="739"/>
      <c r="AX11" s="739"/>
      <c r="AY11" s="739"/>
      <c r="AZ11" s="739"/>
      <c r="BA11" s="739"/>
      <c r="BB11" s="739"/>
      <c r="BC11" s="739"/>
      <c r="BD11" s="739"/>
      <c r="BE11" s="739"/>
      <c r="BF11" s="739"/>
      <c r="BG11" s="739"/>
      <c r="BH11" s="738" t="str">
        <f t="shared" si="14"/>
        <v>CUMPLIDA</v>
      </c>
      <c r="BI11" s="739"/>
      <c r="BJ11" s="847" t="str">
        <f>IF(AG11="CUMPLIDA","CERRADO","ABIERTO")</f>
        <v>CERRADO</v>
      </c>
    </row>
    <row r="12" spans="1:64" ht="35.1" customHeight="1" x14ac:dyDescent="0.2">
      <c r="A12" s="37"/>
      <c r="B12" s="37"/>
      <c r="C12" s="417" t="s">
        <v>154</v>
      </c>
      <c r="D12" s="37"/>
      <c r="E12" s="924"/>
      <c r="F12" s="37"/>
      <c r="G12" s="37">
        <v>8</v>
      </c>
      <c r="H12" s="360" t="s">
        <v>718</v>
      </c>
      <c r="I12" s="39" t="s">
        <v>85</v>
      </c>
      <c r="J12" s="40" t="s">
        <v>101</v>
      </c>
      <c r="K12" s="40" t="s">
        <v>117</v>
      </c>
      <c r="L12" s="40" t="s">
        <v>132</v>
      </c>
      <c r="M12" s="48">
        <v>1</v>
      </c>
      <c r="N12" s="417" t="s">
        <v>69</v>
      </c>
      <c r="O12" s="417" t="str">
        <f>IF(H12="","",VLOOKUP(H12,'[1]Procedimientos Publicar'!$C$6:$E$85,3,FALSE))</f>
        <v>SECRETARIA GENERAL</v>
      </c>
      <c r="P12" s="417" t="s">
        <v>72</v>
      </c>
      <c r="Q12" s="37"/>
      <c r="R12" s="37"/>
      <c r="S12" s="37"/>
      <c r="T12" s="43">
        <v>1</v>
      </c>
      <c r="U12" s="37"/>
      <c r="V12" s="45">
        <v>43480</v>
      </c>
      <c r="W12" s="45">
        <v>43661</v>
      </c>
      <c r="X12" s="757">
        <v>44530</v>
      </c>
      <c r="Y12" s="38">
        <v>43830</v>
      </c>
      <c r="Z12" s="51" t="s">
        <v>142</v>
      </c>
      <c r="AA12" s="37">
        <v>0.5</v>
      </c>
      <c r="AB12" s="46">
        <f t="shared" si="0"/>
        <v>0.5</v>
      </c>
      <c r="AC12" s="43">
        <f t="shared" si="12"/>
        <v>0.5</v>
      </c>
      <c r="AD12" s="8" t="str">
        <f t="shared" si="13"/>
        <v>EN TERMINO</v>
      </c>
      <c r="AE12" s="62" t="s">
        <v>245</v>
      </c>
      <c r="AG12" s="13" t="str">
        <f t="shared" si="1"/>
        <v>PENDIENTE</v>
      </c>
      <c r="AH12" s="447">
        <v>44012</v>
      </c>
      <c r="AI12" s="731" t="s">
        <v>1179</v>
      </c>
      <c r="AJ12" s="753">
        <v>0.5</v>
      </c>
      <c r="AK12" s="7">
        <f>IF(AJ12="","",IF(OR($M12=0,$M12="",AH12=""),"",AJ12/$M12))</f>
        <v>0.5</v>
      </c>
      <c r="AL12" s="6">
        <f>(IF(OR($T12="",AK12=""),"",IF(OR($T12=0,AK12=0),0,IF((AK12*100%)/$T12&gt;100%,100%,(AK12*100%)/$T12))))</f>
        <v>0.5</v>
      </c>
      <c r="AM12" s="736" t="str">
        <f>IF(AJ12="","",IF(AL12&lt;100%, IF(AL12&lt;50%, "ALERTA","EN TERMINO"), IF(AL12=100%, "OK", "EN TERMINO")))</f>
        <v>EN TERMINO</v>
      </c>
      <c r="AN12" s="743" t="s">
        <v>1131</v>
      </c>
      <c r="AO12" s="739"/>
      <c r="AP12" s="738" t="str">
        <f>IF(AL12=100%,IF(AL12&gt;50%,"CUMPLIDA","PENDIENTE"),IF(AL12&lt;50%,"INCUMPLIDA","PENDIENTE"))</f>
        <v>PENDIENTE</v>
      </c>
      <c r="AQ12" s="9">
        <v>44150</v>
      </c>
      <c r="AR12" s="823" t="s">
        <v>1372</v>
      </c>
      <c r="AS12" s="854">
        <v>0.5</v>
      </c>
      <c r="AT12" s="10">
        <f t="shared" ref="AT12:AT18" si="21">(IF(AS12="","",IF(OR($M12=0,$M12="",AQ12=""),"",AS12/$M12)))</f>
        <v>0.5</v>
      </c>
      <c r="AU12" s="11">
        <f t="shared" ref="AU12:AU18" si="22">(IF(OR($T12="",AT12=""),"",IF(OR($T12=0,AT12=0),0,IF((AT12*100%)/$T12&gt;100%,100%,(AT12*100%)/$T12))))</f>
        <v>0.5</v>
      </c>
      <c r="AV12" s="736" t="str">
        <f t="shared" ref="AV12:AV15" si="23">IF(AS12="","",IF(AU12&lt;100%, IF(AU12&lt;75%, "ALERTA","EN TERMINO"), IF(AU12=100%, "OK", "EN TERMINO")))</f>
        <v>ALERTA</v>
      </c>
      <c r="AW12" s="743" t="s">
        <v>1373</v>
      </c>
      <c r="AX12" s="739"/>
      <c r="AY12" s="738" t="str">
        <f t="shared" ref="AY12:AY18" si="24">IF(AU12=100%,IF(AU12&gt;25%,"CUMPLIDA","PENDIENTE"),IF(AU12&lt;25%,"INCUMPLIDA","PENDIENTE"))</f>
        <v>PENDIENTE</v>
      </c>
      <c r="AZ12" s="739"/>
      <c r="BA12" s="739"/>
      <c r="BB12" s="739"/>
      <c r="BC12" s="739"/>
      <c r="BD12" s="739"/>
      <c r="BE12" s="739"/>
      <c r="BF12" s="739"/>
      <c r="BG12" s="739"/>
      <c r="BH12" s="738" t="str">
        <f t="shared" ref="BH12:BH18" si="25">IF(AL12=100%,"CUMPLIDA","INCUMPLIDA")</f>
        <v>INCUMPLIDA</v>
      </c>
      <c r="BI12" s="739"/>
      <c r="BJ12" s="847" t="str">
        <f t="shared" ref="BJ12:BJ18" si="26">IF(AY12="CUMPLIDA","CERRADO","ABIERTO")</f>
        <v>ABIERTO</v>
      </c>
    </row>
    <row r="13" spans="1:64" ht="35.1" customHeight="1" x14ac:dyDescent="0.2">
      <c r="A13" s="37"/>
      <c r="B13" s="37"/>
      <c r="C13" s="417" t="s">
        <v>154</v>
      </c>
      <c r="D13" s="37"/>
      <c r="E13" s="924"/>
      <c r="F13" s="37"/>
      <c r="G13" s="37">
        <v>9</v>
      </c>
      <c r="H13" s="360" t="s">
        <v>718</v>
      </c>
      <c r="I13" s="49" t="s">
        <v>86</v>
      </c>
      <c r="J13" s="40" t="s">
        <v>102</v>
      </c>
      <c r="K13" s="40" t="s">
        <v>118</v>
      </c>
      <c r="L13" s="40" t="s">
        <v>133</v>
      </c>
      <c r="M13" s="48">
        <v>1</v>
      </c>
      <c r="N13" s="417" t="s">
        <v>69</v>
      </c>
      <c r="O13" s="417" t="str">
        <f>IF(H13="","",VLOOKUP(H13,'[1]Procedimientos Publicar'!$C$6:$E$85,3,FALSE))</f>
        <v>SECRETARIA GENERAL</v>
      </c>
      <c r="P13" s="417" t="s">
        <v>72</v>
      </c>
      <c r="Q13" s="37"/>
      <c r="R13" s="37"/>
      <c r="S13" s="37"/>
      <c r="T13" s="43">
        <v>1</v>
      </c>
      <c r="U13" s="37"/>
      <c r="V13" s="45">
        <v>43480</v>
      </c>
      <c r="W13" s="356">
        <v>43951</v>
      </c>
      <c r="X13" s="757">
        <v>44134</v>
      </c>
      <c r="Y13" s="38">
        <v>43830</v>
      </c>
      <c r="Z13" s="49" t="s">
        <v>146</v>
      </c>
      <c r="AA13" s="37">
        <v>0</v>
      </c>
      <c r="AB13" s="46">
        <f t="shared" si="0"/>
        <v>0</v>
      </c>
      <c r="AC13" s="43">
        <f t="shared" si="12"/>
        <v>0</v>
      </c>
      <c r="AD13" s="8" t="str">
        <f t="shared" si="13"/>
        <v>ALERTA</v>
      </c>
      <c r="AE13" s="64" t="s">
        <v>246</v>
      </c>
      <c r="AG13" s="13" t="str">
        <f t="shared" si="1"/>
        <v>INCUMPLIDA</v>
      </c>
      <c r="AH13" s="447">
        <v>44012</v>
      </c>
      <c r="AI13" s="731" t="s">
        <v>1177</v>
      </c>
      <c r="AJ13" s="753">
        <v>0.5</v>
      </c>
      <c r="AK13" s="7">
        <f t="shared" ref="AK13:AK15" si="27">IF(AJ13="","",IF(OR($M13=0,$M13="",AH13=""),"",AJ13/$M13))</f>
        <v>0.5</v>
      </c>
      <c r="AL13" s="6">
        <f t="shared" ref="AL13:AL15" si="28">(IF(OR($T13="",AK13=""),"",IF(OR($T13=0,AK13=0),0,IF((AK13*100%)/$T13&gt;100%,100%,(AK13*100%)/$T13))))</f>
        <v>0.5</v>
      </c>
      <c r="AM13" s="736" t="str">
        <f t="shared" ref="AM13:AM15" si="29">IF(AJ13="","",IF(AL13&lt;100%, IF(AL13&lt;50%, "ALERTA","EN TERMINO"), IF(AL13=100%, "OK", "EN TERMINO")))</f>
        <v>EN TERMINO</v>
      </c>
      <c r="AN13" s="743" t="s">
        <v>1131</v>
      </c>
      <c r="AO13" s="753"/>
      <c r="AP13" s="738" t="str">
        <f t="shared" ref="AP13:AP20" si="30">IF(AL13=100%,IF(AL13&gt;50%,"CUMPLIDA","PENDIENTE"),IF(AL13&lt;50%,"INCUMPLIDA","PENDIENTE"))</f>
        <v>PENDIENTE</v>
      </c>
      <c r="AQ13" s="9">
        <v>44150</v>
      </c>
      <c r="AR13" s="823" t="s">
        <v>1374</v>
      </c>
      <c r="AS13" s="854">
        <v>0.8</v>
      </c>
      <c r="AT13" s="10">
        <f t="shared" si="21"/>
        <v>0.8</v>
      </c>
      <c r="AU13" s="11">
        <f t="shared" si="22"/>
        <v>0.8</v>
      </c>
      <c r="AV13" s="736" t="str">
        <f>IF(AS13="","",IF(AU13&lt;100%, IF(AU13&lt;100%, "ALERTA","EN TERMINO"), IF(AU13=100%, "OK", "EN TERMINO")))</f>
        <v>ALERTA</v>
      </c>
      <c r="AW13" s="737" t="s">
        <v>1310</v>
      </c>
      <c r="AX13" s="739"/>
      <c r="AY13" s="738" t="str">
        <f t="shared" si="24"/>
        <v>PENDIENTE</v>
      </c>
      <c r="AZ13" s="739"/>
      <c r="BA13" s="739"/>
      <c r="BB13" s="739"/>
      <c r="BC13" s="739"/>
      <c r="BD13" s="739"/>
      <c r="BE13" s="739"/>
      <c r="BF13" s="739"/>
      <c r="BG13" s="739"/>
      <c r="BH13" s="738" t="str">
        <f t="shared" si="25"/>
        <v>INCUMPLIDA</v>
      </c>
      <c r="BI13" s="739"/>
      <c r="BJ13" s="847" t="str">
        <f t="shared" si="26"/>
        <v>ABIERTO</v>
      </c>
    </row>
    <row r="14" spans="1:64" ht="35.1" customHeight="1" x14ac:dyDescent="0.2">
      <c r="A14" s="37"/>
      <c r="B14" s="37"/>
      <c r="C14" s="417" t="s">
        <v>154</v>
      </c>
      <c r="D14" s="37"/>
      <c r="E14" s="924"/>
      <c r="F14" s="37"/>
      <c r="G14" s="37">
        <v>10</v>
      </c>
      <c r="H14" s="360" t="s">
        <v>718</v>
      </c>
      <c r="I14" s="39" t="s">
        <v>87</v>
      </c>
      <c r="J14" s="40" t="s">
        <v>102</v>
      </c>
      <c r="K14" s="40" t="s">
        <v>118</v>
      </c>
      <c r="L14" s="40" t="s">
        <v>133</v>
      </c>
      <c r="M14" s="48">
        <v>1</v>
      </c>
      <c r="N14" s="417" t="s">
        <v>69</v>
      </c>
      <c r="O14" s="417" t="str">
        <f>IF(H14="","",VLOOKUP(H14,'[1]Procedimientos Publicar'!$C$6:$E$85,3,FALSE))</f>
        <v>SECRETARIA GENERAL</v>
      </c>
      <c r="P14" s="417" t="s">
        <v>72</v>
      </c>
      <c r="Q14" s="37"/>
      <c r="R14" s="37"/>
      <c r="S14" s="37"/>
      <c r="T14" s="43">
        <v>1</v>
      </c>
      <c r="U14" s="37"/>
      <c r="V14" s="45">
        <v>43480</v>
      </c>
      <c r="W14" s="356">
        <v>43951</v>
      </c>
      <c r="X14" s="757">
        <v>44134</v>
      </c>
      <c r="Y14" s="38">
        <v>43830</v>
      </c>
      <c r="Z14" s="52"/>
      <c r="AA14" s="37">
        <v>0</v>
      </c>
      <c r="AB14" s="46">
        <f t="shared" si="0"/>
        <v>0</v>
      </c>
      <c r="AC14" s="43">
        <f t="shared" si="12"/>
        <v>0</v>
      </c>
      <c r="AD14" s="8" t="str">
        <f t="shared" si="13"/>
        <v>ALERTA</v>
      </c>
      <c r="AE14" s="64" t="s">
        <v>246</v>
      </c>
      <c r="AG14" s="13" t="str">
        <f t="shared" si="1"/>
        <v>INCUMPLIDA</v>
      </c>
      <c r="AH14" s="447">
        <v>44012</v>
      </c>
      <c r="AI14" s="731" t="s">
        <v>1174</v>
      </c>
      <c r="AJ14" s="753">
        <v>0.5</v>
      </c>
      <c r="AK14" s="7">
        <f t="shared" si="27"/>
        <v>0.5</v>
      </c>
      <c r="AL14" s="6">
        <f t="shared" si="28"/>
        <v>0.5</v>
      </c>
      <c r="AM14" s="736" t="str">
        <f t="shared" si="29"/>
        <v>EN TERMINO</v>
      </c>
      <c r="AN14" s="743" t="s">
        <v>1131</v>
      </c>
      <c r="AO14" s="753"/>
      <c r="AP14" s="738" t="str">
        <f t="shared" si="30"/>
        <v>PENDIENTE</v>
      </c>
      <c r="AQ14" s="9">
        <v>44150</v>
      </c>
      <c r="AR14" s="823" t="s">
        <v>1374</v>
      </c>
      <c r="AS14" s="854">
        <v>0.8</v>
      </c>
      <c r="AT14" s="10">
        <f t="shared" si="21"/>
        <v>0.8</v>
      </c>
      <c r="AU14" s="11">
        <f t="shared" si="22"/>
        <v>0.8</v>
      </c>
      <c r="AV14" s="736" t="str">
        <f>IF(AS14="","",IF(AU14&lt;100%, IF(AU14&lt;100%, "ALERTA","EN TERMINO"), IF(AU14=100%, "OK", "EN TERMINO")))</f>
        <v>ALERTA</v>
      </c>
      <c r="AW14" s="737" t="s">
        <v>1310</v>
      </c>
      <c r="AX14" s="739"/>
      <c r="AY14" s="738" t="str">
        <f t="shared" si="24"/>
        <v>PENDIENTE</v>
      </c>
      <c r="AZ14" s="739"/>
      <c r="BA14" s="739"/>
      <c r="BB14" s="739"/>
      <c r="BC14" s="739"/>
      <c r="BD14" s="739"/>
      <c r="BE14" s="739"/>
      <c r="BF14" s="739"/>
      <c r="BG14" s="739"/>
      <c r="BH14" s="738" t="str">
        <f t="shared" si="25"/>
        <v>INCUMPLIDA</v>
      </c>
      <c r="BI14" s="739"/>
      <c r="BJ14" s="847" t="str">
        <f t="shared" si="26"/>
        <v>ABIERTO</v>
      </c>
    </row>
    <row r="15" spans="1:64" ht="35.1" customHeight="1" x14ac:dyDescent="0.2">
      <c r="A15" s="37"/>
      <c r="B15" s="37"/>
      <c r="C15" s="417" t="s">
        <v>154</v>
      </c>
      <c r="D15" s="37"/>
      <c r="E15" s="924"/>
      <c r="F15" s="37"/>
      <c r="G15" s="37">
        <v>11</v>
      </c>
      <c r="H15" s="360" t="s">
        <v>718</v>
      </c>
      <c r="I15" s="39" t="s">
        <v>88</v>
      </c>
      <c r="J15" s="40" t="s">
        <v>103</v>
      </c>
      <c r="K15" s="40" t="s">
        <v>119</v>
      </c>
      <c r="L15" s="40" t="s">
        <v>134</v>
      </c>
      <c r="M15" s="48">
        <v>1</v>
      </c>
      <c r="N15" s="417" t="s">
        <v>69</v>
      </c>
      <c r="O15" s="417" t="str">
        <f>IF(H15="","",VLOOKUP(H15,'[1]Procedimientos Publicar'!$C$6:$E$85,3,FALSE))</f>
        <v>SECRETARIA GENERAL</v>
      </c>
      <c r="P15" s="417" t="s">
        <v>72</v>
      </c>
      <c r="Q15" s="37"/>
      <c r="R15" s="37"/>
      <c r="S15" s="37"/>
      <c r="T15" s="43">
        <v>1</v>
      </c>
      <c r="U15" s="37"/>
      <c r="V15" s="45">
        <v>43480</v>
      </c>
      <c r="W15" s="45">
        <v>43661</v>
      </c>
      <c r="X15" s="45">
        <v>44285</v>
      </c>
      <c r="Y15" s="38">
        <v>43830</v>
      </c>
      <c r="Z15" s="49" t="s">
        <v>147</v>
      </c>
      <c r="AA15" s="37">
        <v>0.5</v>
      </c>
      <c r="AB15" s="46">
        <f t="shared" si="0"/>
        <v>0.5</v>
      </c>
      <c r="AC15" s="43">
        <f t="shared" si="12"/>
        <v>0.5</v>
      </c>
      <c r="AD15" s="8" t="str">
        <f t="shared" si="13"/>
        <v>EN TERMINO</v>
      </c>
      <c r="AE15" s="62" t="s">
        <v>247</v>
      </c>
      <c r="AG15" s="13" t="str">
        <f t="shared" si="1"/>
        <v>PENDIENTE</v>
      </c>
      <c r="AH15" s="447">
        <v>44012</v>
      </c>
      <c r="AI15" s="731" t="s">
        <v>1175</v>
      </c>
      <c r="AJ15" s="753">
        <v>0.5</v>
      </c>
      <c r="AK15" s="7">
        <f t="shared" si="27"/>
        <v>0.5</v>
      </c>
      <c r="AL15" s="6">
        <f t="shared" si="28"/>
        <v>0.5</v>
      </c>
      <c r="AM15" s="736" t="str">
        <f t="shared" si="29"/>
        <v>EN TERMINO</v>
      </c>
      <c r="AN15" s="743" t="s">
        <v>1131</v>
      </c>
      <c r="AO15" s="739"/>
      <c r="AP15" s="738" t="str">
        <f t="shared" si="30"/>
        <v>PENDIENTE</v>
      </c>
      <c r="AQ15" s="9">
        <v>44150</v>
      </c>
      <c r="AR15" s="823" t="s">
        <v>1372</v>
      </c>
      <c r="AS15" s="854">
        <v>0.5</v>
      </c>
      <c r="AT15" s="10">
        <f t="shared" si="21"/>
        <v>0.5</v>
      </c>
      <c r="AU15" s="11">
        <f t="shared" si="22"/>
        <v>0.5</v>
      </c>
      <c r="AV15" s="736" t="str">
        <f t="shared" si="23"/>
        <v>ALERTA</v>
      </c>
      <c r="AW15" s="743" t="s">
        <v>1373</v>
      </c>
      <c r="AX15" s="739"/>
      <c r="AY15" s="738" t="str">
        <f t="shared" si="24"/>
        <v>PENDIENTE</v>
      </c>
      <c r="AZ15" s="739"/>
      <c r="BA15" s="739"/>
      <c r="BB15" s="739"/>
      <c r="BC15" s="739"/>
      <c r="BD15" s="739"/>
      <c r="BE15" s="739"/>
      <c r="BF15" s="739"/>
      <c r="BG15" s="739"/>
      <c r="BH15" s="738" t="str">
        <f t="shared" si="25"/>
        <v>INCUMPLIDA</v>
      </c>
      <c r="BI15" s="739"/>
      <c r="BJ15" s="847" t="str">
        <f t="shared" si="26"/>
        <v>ABIERTO</v>
      </c>
    </row>
    <row r="16" spans="1:64" ht="35.1" customHeight="1" x14ac:dyDescent="0.2">
      <c r="A16" s="37"/>
      <c r="B16" s="37"/>
      <c r="C16" s="417" t="s">
        <v>154</v>
      </c>
      <c r="D16" s="37"/>
      <c r="E16" s="924"/>
      <c r="F16" s="37"/>
      <c r="G16" s="37">
        <v>12</v>
      </c>
      <c r="H16" s="360" t="s">
        <v>718</v>
      </c>
      <c r="I16" s="47" t="s">
        <v>89</v>
      </c>
      <c r="J16" s="40" t="s">
        <v>104</v>
      </c>
      <c r="K16" s="40" t="s">
        <v>120</v>
      </c>
      <c r="L16" s="40" t="s">
        <v>135</v>
      </c>
      <c r="M16" s="48">
        <v>1</v>
      </c>
      <c r="N16" s="417" t="s">
        <v>69</v>
      </c>
      <c r="O16" s="417" t="str">
        <f>IF(H16="","",VLOOKUP(H16,'[1]Procedimientos Publicar'!$C$6:$E$85,3,FALSE))</f>
        <v>SECRETARIA GENERAL</v>
      </c>
      <c r="P16" s="417" t="s">
        <v>72</v>
      </c>
      <c r="Q16" s="37"/>
      <c r="R16" s="37"/>
      <c r="S16" s="37"/>
      <c r="T16" s="43">
        <v>1</v>
      </c>
      <c r="U16" s="37"/>
      <c r="V16" s="45">
        <v>43480</v>
      </c>
      <c r="W16" s="356">
        <v>43951</v>
      </c>
      <c r="X16" s="757">
        <v>44119</v>
      </c>
      <c r="Y16" s="38">
        <v>43830</v>
      </c>
      <c r="Z16" s="49" t="s">
        <v>148</v>
      </c>
      <c r="AA16" s="37">
        <v>0</v>
      </c>
      <c r="AB16" s="46">
        <f t="shared" si="0"/>
        <v>0</v>
      </c>
      <c r="AC16" s="43">
        <f t="shared" si="12"/>
        <v>0</v>
      </c>
      <c r="AD16" s="8" t="str">
        <f t="shared" si="13"/>
        <v>ALERTA</v>
      </c>
      <c r="AE16" s="64" t="s">
        <v>246</v>
      </c>
      <c r="AG16" s="13" t="str">
        <f t="shared" si="1"/>
        <v>INCUMPLIDA</v>
      </c>
      <c r="AH16" s="447">
        <v>44012</v>
      </c>
      <c r="AI16" s="731" t="s">
        <v>1176</v>
      </c>
      <c r="AJ16" s="739">
        <v>0.9</v>
      </c>
      <c r="AK16" s="7">
        <f>IF(AJ16="","",IF(OR($M16=0,$M16="",AH16=""),"",AJ16/$M16))</f>
        <v>0.9</v>
      </c>
      <c r="AL16" s="6">
        <f>(IF(OR($T16="",AK16=""),"",IF(OR($T16=0,AK16=0),0,IF((AK16*100%)/$T16&gt;100%,100%,(AK16*100%)/$T16))))</f>
        <v>0.9</v>
      </c>
      <c r="AM16" s="736" t="str">
        <f>IF(AJ16="","",IF(AL16&lt;100%, IF(AL16&lt;50%, "ALERTA","EN TERMINO"), IF(AL16=100%, "OK", "EN TERMINO")))</f>
        <v>EN TERMINO</v>
      </c>
      <c r="AN16" s="743" t="s">
        <v>1131</v>
      </c>
      <c r="AO16" s="739"/>
      <c r="AP16" s="738" t="str">
        <f t="shared" si="30"/>
        <v>PENDIENTE</v>
      </c>
      <c r="AQ16" s="9">
        <v>44150</v>
      </c>
      <c r="AR16" s="823" t="s">
        <v>1372</v>
      </c>
      <c r="AS16" s="854">
        <v>0.5</v>
      </c>
      <c r="AT16" s="10">
        <f t="shared" si="21"/>
        <v>0.5</v>
      </c>
      <c r="AU16" s="11">
        <f t="shared" si="22"/>
        <v>0.5</v>
      </c>
      <c r="AV16" s="736" t="str">
        <f>IF(AS16="","",IF(AU16&lt;100%, IF(AU16&lt;100%, "ALERTA","EN TERMINO"), IF(AU16=100%, "OK", "EN TERMINO")))</f>
        <v>ALERTA</v>
      </c>
      <c r="AW16" s="737" t="s">
        <v>1373</v>
      </c>
      <c r="AX16" s="739"/>
      <c r="AY16" s="738" t="str">
        <f t="shared" si="24"/>
        <v>PENDIENTE</v>
      </c>
      <c r="AZ16" s="739"/>
      <c r="BA16" s="739"/>
      <c r="BB16" s="739"/>
      <c r="BC16" s="739"/>
      <c r="BD16" s="739"/>
      <c r="BE16" s="739"/>
      <c r="BF16" s="739"/>
      <c r="BG16" s="739"/>
      <c r="BH16" s="738" t="str">
        <f t="shared" si="25"/>
        <v>INCUMPLIDA</v>
      </c>
      <c r="BI16" s="739"/>
      <c r="BJ16" s="847" t="str">
        <f t="shared" si="26"/>
        <v>ABIERTO</v>
      </c>
    </row>
    <row r="17" spans="1:62" ht="35.1" customHeight="1" x14ac:dyDescent="0.2">
      <c r="A17" s="37"/>
      <c r="B17" s="37"/>
      <c r="C17" s="417" t="s">
        <v>154</v>
      </c>
      <c r="D17" s="37"/>
      <c r="E17" s="924"/>
      <c r="F17" s="37"/>
      <c r="G17" s="37">
        <v>13</v>
      </c>
      <c r="H17" s="360" t="s">
        <v>718</v>
      </c>
      <c r="I17" s="49" t="s">
        <v>90</v>
      </c>
      <c r="J17" s="40" t="s">
        <v>105</v>
      </c>
      <c r="K17" s="40" t="s">
        <v>121</v>
      </c>
      <c r="L17" s="40" t="s">
        <v>136</v>
      </c>
      <c r="M17" s="48">
        <v>2</v>
      </c>
      <c r="N17" s="417" t="s">
        <v>69</v>
      </c>
      <c r="O17" s="417" t="str">
        <f>IF(H17="","",VLOOKUP(H17,'[1]Procedimientos Publicar'!$C$6:$E$85,3,FALSE))</f>
        <v>SECRETARIA GENERAL</v>
      </c>
      <c r="P17" s="417" t="s">
        <v>72</v>
      </c>
      <c r="Q17" s="37"/>
      <c r="R17" s="37"/>
      <c r="S17" s="37"/>
      <c r="T17" s="43">
        <v>1</v>
      </c>
      <c r="U17" s="37"/>
      <c r="V17" s="45">
        <v>43480</v>
      </c>
      <c r="W17" s="356">
        <v>43951</v>
      </c>
      <c r="X17" s="757">
        <v>44134</v>
      </c>
      <c r="Y17" s="38">
        <v>43830</v>
      </c>
      <c r="Z17" s="51" t="s">
        <v>141</v>
      </c>
      <c r="AA17" s="37">
        <v>1.4</v>
      </c>
      <c r="AB17" s="46">
        <f t="shared" si="0"/>
        <v>0.7</v>
      </c>
      <c r="AC17" s="43">
        <f t="shared" si="12"/>
        <v>0.7</v>
      </c>
      <c r="AD17" s="8" t="str">
        <f t="shared" si="13"/>
        <v>EN TERMINO</v>
      </c>
      <c r="AE17" s="62" t="s">
        <v>243</v>
      </c>
      <c r="AG17" s="13" t="str">
        <f t="shared" si="1"/>
        <v>PENDIENTE</v>
      </c>
      <c r="AH17" s="447">
        <v>44012</v>
      </c>
      <c r="AI17" s="731" t="s">
        <v>1173</v>
      </c>
      <c r="AJ17" s="739">
        <v>1.4</v>
      </c>
      <c r="AK17" s="7">
        <f>IF(AJ17="","",IF(OR($M17=0,$M17="",AH17=""),"",AJ17/$M17))</f>
        <v>0.7</v>
      </c>
      <c r="AL17" s="6">
        <f t="shared" ref="AL17:AL18" si="31">(IF(OR($T17="",AK17=""),"",IF(OR($T17=0,AK17=0),0,IF((AK17*100%)/$T17&gt;100%,100%,(AK17*100%)/$T17))))</f>
        <v>0.7</v>
      </c>
      <c r="AM17" s="736" t="str">
        <f t="shared" ref="AM17:AM18" si="32">IF(AJ17="","",IF(AL17&lt;100%, IF(AL17&lt;50%, "ALERTA","EN TERMINO"), IF(AL17=100%, "OK", "EN TERMINO")))</f>
        <v>EN TERMINO</v>
      </c>
      <c r="AN17" s="743" t="s">
        <v>1131</v>
      </c>
      <c r="AO17" s="739"/>
      <c r="AP17" s="738" t="str">
        <f t="shared" si="30"/>
        <v>PENDIENTE</v>
      </c>
      <c r="AQ17" s="9">
        <v>44150</v>
      </c>
      <c r="AR17" s="823" t="s">
        <v>1370</v>
      </c>
      <c r="AS17" s="854">
        <v>0.8</v>
      </c>
      <c r="AT17" s="10">
        <f t="shared" si="21"/>
        <v>0.4</v>
      </c>
      <c r="AU17" s="11">
        <f t="shared" si="22"/>
        <v>0.4</v>
      </c>
      <c r="AV17" s="736" t="str">
        <f>IF(AS17="","",IF(AU17&lt;100%, IF(AU17&lt;100%, "ALERTA","EN TERMINO"), IF(AU17=100%, "OK", "EN TERMINO")))</f>
        <v>ALERTA</v>
      </c>
      <c r="AW17" s="737" t="s">
        <v>1310</v>
      </c>
      <c r="AX17" s="739"/>
      <c r="AY17" s="738" t="str">
        <f t="shared" si="24"/>
        <v>PENDIENTE</v>
      </c>
      <c r="AZ17" s="739"/>
      <c r="BA17" s="739"/>
      <c r="BB17" s="739"/>
      <c r="BC17" s="739"/>
      <c r="BD17" s="739"/>
      <c r="BE17" s="739"/>
      <c r="BF17" s="739"/>
      <c r="BG17" s="739"/>
      <c r="BH17" s="738" t="str">
        <f t="shared" si="25"/>
        <v>INCUMPLIDA</v>
      </c>
      <c r="BI17" s="739"/>
      <c r="BJ17" s="847" t="str">
        <f t="shared" si="26"/>
        <v>ABIERTO</v>
      </c>
    </row>
    <row r="18" spans="1:62" ht="35.1" customHeight="1" x14ac:dyDescent="0.2">
      <c r="A18" s="37"/>
      <c r="B18" s="37"/>
      <c r="C18" s="417" t="s">
        <v>154</v>
      </c>
      <c r="D18" s="37"/>
      <c r="E18" s="924"/>
      <c r="F18" s="37"/>
      <c r="G18" s="37">
        <v>14</v>
      </c>
      <c r="H18" s="360" t="s">
        <v>718</v>
      </c>
      <c r="I18" s="49" t="s">
        <v>91</v>
      </c>
      <c r="J18" s="40" t="s">
        <v>106</v>
      </c>
      <c r="K18" s="40" t="s">
        <v>122</v>
      </c>
      <c r="L18" s="40" t="s">
        <v>137</v>
      </c>
      <c r="M18" s="48">
        <v>1</v>
      </c>
      <c r="N18" s="417" t="s">
        <v>69</v>
      </c>
      <c r="O18" s="417" t="str">
        <f>IF(H18="","",VLOOKUP(H18,'[1]Procedimientos Publicar'!$C$6:$E$85,3,FALSE))</f>
        <v>SECRETARIA GENERAL</v>
      </c>
      <c r="P18" s="417" t="s">
        <v>72</v>
      </c>
      <c r="Q18" s="37"/>
      <c r="R18" s="37"/>
      <c r="S18" s="37"/>
      <c r="T18" s="43">
        <v>1</v>
      </c>
      <c r="U18" s="37"/>
      <c r="V18" s="45">
        <v>43480</v>
      </c>
      <c r="W18" s="356">
        <v>43951</v>
      </c>
      <c r="X18" s="757">
        <v>44134</v>
      </c>
      <c r="Y18" s="38">
        <v>43830</v>
      </c>
      <c r="Z18" s="51" t="s">
        <v>149</v>
      </c>
      <c r="AA18" s="37">
        <v>0.7</v>
      </c>
      <c r="AB18" s="46">
        <f t="shared" si="0"/>
        <v>0.7</v>
      </c>
      <c r="AC18" s="43">
        <f t="shared" si="12"/>
        <v>0.7</v>
      </c>
      <c r="AD18" s="8" t="str">
        <f t="shared" si="13"/>
        <v>EN TERMINO</v>
      </c>
      <c r="AE18" s="62" t="s">
        <v>243</v>
      </c>
      <c r="AG18" s="13" t="str">
        <f t="shared" si="1"/>
        <v>PENDIENTE</v>
      </c>
      <c r="AH18" s="447">
        <v>44012</v>
      </c>
      <c r="AI18" s="731" t="s">
        <v>1173</v>
      </c>
      <c r="AJ18" s="739">
        <v>0.7</v>
      </c>
      <c r="AK18" s="7">
        <f t="shared" ref="AK18" si="33">IF(AJ18="","",IF(OR($M18=0,$M18="",AH18=""),"",AJ18/$M18))</f>
        <v>0.7</v>
      </c>
      <c r="AL18" s="6">
        <f t="shared" si="31"/>
        <v>0.7</v>
      </c>
      <c r="AM18" s="736" t="str">
        <f t="shared" si="32"/>
        <v>EN TERMINO</v>
      </c>
      <c r="AN18" s="743" t="s">
        <v>1131</v>
      </c>
      <c r="AO18" s="739"/>
      <c r="AP18" s="738" t="str">
        <f t="shared" si="30"/>
        <v>PENDIENTE</v>
      </c>
      <c r="AQ18" s="9">
        <v>44150</v>
      </c>
      <c r="AR18" s="823" t="s">
        <v>1370</v>
      </c>
      <c r="AS18" s="854">
        <v>0.8</v>
      </c>
      <c r="AT18" s="10">
        <f t="shared" si="21"/>
        <v>0.8</v>
      </c>
      <c r="AU18" s="11">
        <f t="shared" si="22"/>
        <v>0.8</v>
      </c>
      <c r="AV18" s="736" t="str">
        <f>IF(AS18="","",IF(AU18&lt;100%, IF(AU18&lt;100%, "ALERTA","EN TERMINO"), IF(AU18=100%, "OK", "EN TERMINO")))</f>
        <v>ALERTA</v>
      </c>
      <c r="AW18" s="737" t="s">
        <v>1310</v>
      </c>
      <c r="AX18" s="739"/>
      <c r="AY18" s="738" t="str">
        <f t="shared" si="24"/>
        <v>PENDIENTE</v>
      </c>
      <c r="AZ18" s="739"/>
      <c r="BA18" s="739"/>
      <c r="BB18" s="739"/>
      <c r="BC18" s="739"/>
      <c r="BD18" s="739"/>
      <c r="BE18" s="739"/>
      <c r="BF18" s="739"/>
      <c r="BG18" s="739"/>
      <c r="BH18" s="738" t="str">
        <f t="shared" si="25"/>
        <v>INCUMPLIDA</v>
      </c>
      <c r="BI18" s="739"/>
      <c r="BJ18" s="847" t="str">
        <f t="shared" si="26"/>
        <v>ABIERTO</v>
      </c>
    </row>
    <row r="19" spans="1:62" ht="35.1" customHeight="1" x14ac:dyDescent="0.2">
      <c r="A19" s="37"/>
      <c r="B19" s="37"/>
      <c r="C19" s="417" t="s">
        <v>154</v>
      </c>
      <c r="D19" s="37"/>
      <c r="E19" s="924"/>
      <c r="F19" s="37"/>
      <c r="G19" s="37">
        <v>15</v>
      </c>
      <c r="H19" s="360" t="s">
        <v>718</v>
      </c>
      <c r="I19" s="49" t="s">
        <v>94</v>
      </c>
      <c r="J19" s="40" t="s">
        <v>107</v>
      </c>
      <c r="K19" s="40" t="s">
        <v>123</v>
      </c>
      <c r="L19" s="40" t="s">
        <v>138</v>
      </c>
      <c r="M19" s="48">
        <v>1</v>
      </c>
      <c r="N19" s="417" t="s">
        <v>69</v>
      </c>
      <c r="O19" s="417" t="str">
        <f>IF(H19="","",VLOOKUP(H19,'[1]Procedimientos Publicar'!$C$6:$E$85,3,FALSE))</f>
        <v>SECRETARIA GENERAL</v>
      </c>
      <c r="P19" s="417" t="s">
        <v>72</v>
      </c>
      <c r="Q19" s="37"/>
      <c r="R19" s="37"/>
      <c r="S19" s="37"/>
      <c r="T19" s="43">
        <v>1</v>
      </c>
      <c r="U19" s="37"/>
      <c r="V19" s="45">
        <v>43480</v>
      </c>
      <c r="W19" s="45">
        <v>43661</v>
      </c>
      <c r="X19" s="757"/>
      <c r="Y19" s="38">
        <v>43830</v>
      </c>
      <c r="Z19" s="51" t="s">
        <v>150</v>
      </c>
      <c r="AA19" s="37">
        <v>1</v>
      </c>
      <c r="AB19" s="46">
        <f t="shared" si="0"/>
        <v>1</v>
      </c>
      <c r="AC19" s="43">
        <f t="shared" si="12"/>
        <v>1</v>
      </c>
      <c r="AD19" s="8" t="str">
        <f t="shared" si="13"/>
        <v>OK</v>
      </c>
      <c r="AE19" s="63" t="s">
        <v>244</v>
      </c>
      <c r="AG19" s="13" t="str">
        <f t="shared" si="1"/>
        <v>CUMPLIDA</v>
      </c>
      <c r="AH19" s="739"/>
      <c r="AI19" s="739"/>
      <c r="AJ19" s="739"/>
      <c r="AK19" s="739"/>
      <c r="AL19" s="739"/>
      <c r="AM19" s="739"/>
      <c r="AN19" s="739"/>
      <c r="AO19" s="739"/>
      <c r="AP19" s="739"/>
      <c r="AQ19" s="739"/>
      <c r="AR19" s="739"/>
      <c r="AS19" s="739"/>
      <c r="AT19" s="739"/>
      <c r="AU19" s="739"/>
      <c r="AV19" s="739"/>
      <c r="AW19" s="739"/>
      <c r="AX19" s="739"/>
      <c r="AY19" s="739"/>
      <c r="AZ19" s="739"/>
      <c r="BA19" s="739"/>
      <c r="BB19" s="739"/>
      <c r="BC19" s="739"/>
      <c r="BD19" s="739"/>
      <c r="BE19" s="739"/>
      <c r="BF19" s="739"/>
      <c r="BG19" s="739"/>
      <c r="BH19" s="738" t="str">
        <f t="shared" si="14"/>
        <v>CUMPLIDA</v>
      </c>
      <c r="BI19" s="739"/>
      <c r="BJ19" s="847" t="str">
        <f t="shared" ref="BJ19" si="34">IF(BH19="CUMPLIDA","CERRADO","ABIERTO")</f>
        <v>CERRADO</v>
      </c>
    </row>
    <row r="20" spans="1:62" ht="35.1" customHeight="1" x14ac:dyDescent="0.2">
      <c r="A20" s="37"/>
      <c r="B20" s="37"/>
      <c r="C20" s="417" t="s">
        <v>154</v>
      </c>
      <c r="D20" s="37"/>
      <c r="E20" s="924"/>
      <c r="F20" s="37"/>
      <c r="G20" s="37">
        <v>16</v>
      </c>
      <c r="H20" s="360" t="s">
        <v>718</v>
      </c>
      <c r="I20" s="49" t="s">
        <v>92</v>
      </c>
      <c r="J20" s="40" t="s">
        <v>108</v>
      </c>
      <c r="K20" s="40" t="s">
        <v>124</v>
      </c>
      <c r="L20" s="40" t="s">
        <v>139</v>
      </c>
      <c r="M20" s="48">
        <v>1</v>
      </c>
      <c r="N20" s="417" t="s">
        <v>69</v>
      </c>
      <c r="O20" s="417" t="str">
        <f>IF(H20="","",VLOOKUP(H20,'[1]Procedimientos Publicar'!$C$6:$E$85,3,FALSE))</f>
        <v>SECRETARIA GENERAL</v>
      </c>
      <c r="P20" s="417" t="s">
        <v>72</v>
      </c>
      <c r="Q20" s="37"/>
      <c r="R20" s="37"/>
      <c r="S20" s="37"/>
      <c r="T20" s="43">
        <v>1</v>
      </c>
      <c r="U20" s="37"/>
      <c r="V20" s="45">
        <v>43480</v>
      </c>
      <c r="W20" s="356">
        <v>43951</v>
      </c>
      <c r="X20" s="757">
        <v>44134</v>
      </c>
      <c r="Y20" s="38">
        <v>43830</v>
      </c>
      <c r="Z20" s="51" t="s">
        <v>151</v>
      </c>
      <c r="AA20" s="37">
        <v>0</v>
      </c>
      <c r="AB20" s="46">
        <f t="shared" si="0"/>
        <v>0</v>
      </c>
      <c r="AC20" s="43">
        <f t="shared" si="12"/>
        <v>0</v>
      </c>
      <c r="AD20" s="8" t="str">
        <f t="shared" si="13"/>
        <v>ALERTA</v>
      </c>
      <c r="AE20" s="64" t="s">
        <v>246</v>
      </c>
      <c r="AG20" s="13" t="str">
        <f t="shared" si="1"/>
        <v>INCUMPLIDA</v>
      </c>
      <c r="AH20" s="447">
        <v>44012</v>
      </c>
      <c r="AI20" s="731" t="s">
        <v>1173</v>
      </c>
      <c r="AJ20" s="739">
        <v>0.7</v>
      </c>
      <c r="AK20" s="7">
        <f>IF(AJ20="","",IF(OR($M20=0,$M20="",AH20=""),"",AJ20/$M20))</f>
        <v>0.7</v>
      </c>
      <c r="AL20" s="6">
        <f>(IF(OR($T20="",AK20=""),"",IF(OR($T20=0,AK20=0),0,IF((AK20*100%)/$T20&gt;100%,100%,(AK20*100%)/$T20))))</f>
        <v>0.7</v>
      </c>
      <c r="AM20" s="736" t="str">
        <f>IF(AJ20="","",IF(AL20&lt;100%, IF(AL20&lt;50%, "ALERTA","EN TERMINO"), IF(AL20=100%, "OK", "EN TERMINO")))</f>
        <v>EN TERMINO</v>
      </c>
      <c r="AN20" s="743" t="s">
        <v>1131</v>
      </c>
      <c r="AO20" s="739"/>
      <c r="AP20" s="738" t="str">
        <f t="shared" si="30"/>
        <v>PENDIENTE</v>
      </c>
      <c r="AQ20" s="9">
        <v>44150</v>
      </c>
      <c r="AR20" s="823" t="s">
        <v>1370</v>
      </c>
      <c r="AS20" s="854">
        <v>0.8</v>
      </c>
      <c r="AT20" s="10">
        <f t="shared" ref="AT20" si="35">(IF(AS20="","",IF(OR($M20=0,$M20="",AQ20=""),"",AS20/$M20)))</f>
        <v>0.8</v>
      </c>
      <c r="AU20" s="11">
        <f t="shared" ref="AU20" si="36">(IF(OR($T20="",AT20=""),"",IF(OR($T20=0,AT20=0),0,IF((AT20*100%)/$T20&gt;100%,100%,(AT20*100%)/$T20))))</f>
        <v>0.8</v>
      </c>
      <c r="AV20" s="736" t="str">
        <f>IF(AS20="","",IF(AU20&lt;100%, IF(AU20&lt;100%, "ALERTA","EN TERMINO"), IF(AU20=100%, "OK", "EN TERMINO")))</f>
        <v>ALERTA</v>
      </c>
      <c r="AW20" s="737" t="s">
        <v>1310</v>
      </c>
      <c r="AX20" s="739"/>
      <c r="AY20" s="738" t="str">
        <f t="shared" ref="AY20" si="37">IF(AU20=100%,IF(AU20&gt;25%,"CUMPLIDA","PENDIENTE"),IF(AU20&lt;25%,"INCUMPLIDA","PENDIENTE"))</f>
        <v>PENDIENTE</v>
      </c>
      <c r="AZ20" s="739"/>
      <c r="BA20" s="739"/>
      <c r="BB20" s="739"/>
      <c r="BC20" s="739"/>
      <c r="BD20" s="739"/>
      <c r="BE20" s="739"/>
      <c r="BF20" s="739"/>
      <c r="BG20" s="739"/>
      <c r="BH20" s="738" t="str">
        <f>IF(AL20=100%,"CUMPLIDA","INCUMPLIDA")</f>
        <v>INCUMPLIDA</v>
      </c>
      <c r="BI20" s="739"/>
      <c r="BJ20" s="847" t="str">
        <f t="shared" ref="BJ20" si="38">IF(AY20="CUMPLIDA","CERRADO","ABIERTO")</f>
        <v>ABIERTO</v>
      </c>
    </row>
    <row r="21" spans="1:62" ht="35.1" customHeight="1" x14ac:dyDescent="0.25">
      <c r="A21" s="37"/>
      <c r="B21" s="37"/>
      <c r="C21" s="417" t="s">
        <v>154</v>
      </c>
      <c r="D21" s="37"/>
      <c r="E21" s="924"/>
      <c r="F21" s="37"/>
      <c r="G21" s="37">
        <v>17</v>
      </c>
      <c r="H21" s="360" t="s">
        <v>718</v>
      </c>
      <c r="I21" s="49" t="s">
        <v>93</v>
      </c>
      <c r="J21" s="40" t="s">
        <v>109</v>
      </c>
      <c r="K21" s="40" t="s">
        <v>125</v>
      </c>
      <c r="L21" s="50" t="s">
        <v>140</v>
      </c>
      <c r="M21" s="48">
        <v>1</v>
      </c>
      <c r="N21" s="417" t="s">
        <v>69</v>
      </c>
      <c r="O21" s="417" t="str">
        <f>IF(H21="","",VLOOKUP(H21,'[1]Procedimientos Publicar'!$C$6:$E$85,3,FALSE))</f>
        <v>SECRETARIA GENERAL</v>
      </c>
      <c r="P21" s="417" t="s">
        <v>72</v>
      </c>
      <c r="Q21" s="37"/>
      <c r="R21" s="37"/>
      <c r="S21" s="37"/>
      <c r="T21" s="43">
        <v>1</v>
      </c>
      <c r="U21" s="37"/>
      <c r="V21" s="45">
        <v>43480</v>
      </c>
      <c r="W21" s="45">
        <v>43661</v>
      </c>
      <c r="X21" s="45"/>
      <c r="Y21" s="38">
        <v>43830</v>
      </c>
      <c r="Z21" s="53" t="s">
        <v>152</v>
      </c>
      <c r="AA21" s="37">
        <v>1</v>
      </c>
      <c r="AB21" s="46">
        <f t="shared" si="0"/>
        <v>1</v>
      </c>
      <c r="AC21" s="43">
        <f t="shared" si="12"/>
        <v>1</v>
      </c>
      <c r="AD21" s="8" t="str">
        <f t="shared" si="13"/>
        <v>OK</v>
      </c>
      <c r="AE21" s="63" t="s">
        <v>244</v>
      </c>
      <c r="AG21" s="13" t="str">
        <f t="shared" si="1"/>
        <v>CUMPLIDA</v>
      </c>
      <c r="AH21" s="739"/>
      <c r="AI21" s="739"/>
      <c r="AJ21" s="739"/>
      <c r="AK21" s="739"/>
      <c r="AL21" s="739"/>
      <c r="AM21" s="739"/>
      <c r="AN21" s="739"/>
      <c r="AO21" s="739"/>
      <c r="AP21" s="739"/>
      <c r="AQ21" s="739"/>
      <c r="AR21" s="739"/>
      <c r="AS21" s="739"/>
      <c r="AT21" s="739"/>
      <c r="AU21" s="739"/>
      <c r="AV21" s="739"/>
      <c r="AW21" s="739"/>
      <c r="AX21" s="739"/>
      <c r="AY21" s="739"/>
      <c r="AZ21" s="739"/>
      <c r="BA21" s="739"/>
      <c r="BB21" s="739"/>
      <c r="BC21" s="739"/>
      <c r="BD21" s="739"/>
      <c r="BE21" s="739"/>
      <c r="BF21" s="739"/>
      <c r="BG21" s="739"/>
      <c r="BH21" s="738" t="str">
        <f t="shared" ref="BH21" si="39">IF(AC21=100%,"CUMPLIDA","INCUMPLIDA")</f>
        <v>CUMPLIDA</v>
      </c>
      <c r="BI21" s="739"/>
      <c r="BJ21" s="753" t="str">
        <f t="shared" ref="BJ21" si="40">IF(BH21="CUMPLIDA","CERRADO","ABIERTO")</f>
        <v>CERRADO</v>
      </c>
    </row>
    <row r="22" spans="1:62" s="735" customFormat="1" ht="34.5" customHeight="1" x14ac:dyDescent="0.25">
      <c r="A22" s="226"/>
      <c r="B22" s="226"/>
      <c r="C22" s="227" t="s">
        <v>154</v>
      </c>
      <c r="D22" s="226"/>
      <c r="E22" s="890" t="s">
        <v>1214</v>
      </c>
      <c r="F22" s="226"/>
      <c r="G22" s="226">
        <v>1</v>
      </c>
      <c r="H22" s="780" t="s">
        <v>718</v>
      </c>
      <c r="I22" s="781" t="s">
        <v>1215</v>
      </c>
      <c r="J22" s="781" t="s">
        <v>1216</v>
      </c>
      <c r="K22" s="782" t="s">
        <v>1217</v>
      </c>
      <c r="L22" s="782" t="s">
        <v>1217</v>
      </c>
      <c r="M22" s="783">
        <v>2</v>
      </c>
      <c r="N22" s="227"/>
      <c r="O22" s="227" t="str">
        <f>IF(H22="","",VLOOKUP(H22,'[1]Procedimientos Publicar'!$C$6:$E$85,3,FALSE))</f>
        <v>SECRETARIA GENERAL</v>
      </c>
      <c r="P22" s="227" t="s">
        <v>72</v>
      </c>
      <c r="Q22" s="226"/>
      <c r="R22" s="226"/>
      <c r="S22" s="226"/>
      <c r="T22" s="230">
        <v>1</v>
      </c>
      <c r="U22" s="226"/>
      <c r="V22" s="784" t="s">
        <v>1218</v>
      </c>
      <c r="W22" s="785" t="s">
        <v>1219</v>
      </c>
      <c r="X22" s="786"/>
      <c r="Y22" s="231"/>
      <c r="Z22" s="787"/>
      <c r="AA22" s="454"/>
      <c r="AB22" s="459" t="str">
        <f t="shared" si="0"/>
        <v/>
      </c>
      <c r="AC22" s="457" t="str">
        <f t="shared" si="12"/>
        <v/>
      </c>
      <c r="AD22" s="736" t="str">
        <f t="shared" si="13"/>
        <v/>
      </c>
      <c r="AE22" s="272"/>
      <c r="AF22" s="739"/>
      <c r="AG22" s="738" t="str">
        <f t="shared" si="1"/>
        <v>PENDIENTE</v>
      </c>
      <c r="AH22" s="447"/>
      <c r="AI22" s="731"/>
      <c r="AJ22" s="739"/>
      <c r="AK22" s="7"/>
      <c r="AL22" s="6"/>
      <c r="AM22" s="736"/>
      <c r="AN22" s="743"/>
      <c r="AO22" s="739"/>
      <c r="AP22" s="738"/>
      <c r="AQ22" s="9">
        <v>44150</v>
      </c>
      <c r="AR22" s="737" t="s">
        <v>1302</v>
      </c>
      <c r="AS22" s="445">
        <v>2</v>
      </c>
      <c r="AT22" s="10">
        <f>(IF(AS22="","",IF(OR($M22=0,$M22="",AQ22=""),"",AS22/$M22)))</f>
        <v>1</v>
      </c>
      <c r="AU22" s="11">
        <f>(IF(OR($T22="",AT22=""),"",IF(OR($T22=0,AT22=0),0,IF((AT22*100%)/$T22&gt;100%,100%,(AT22*100%)/$T22))))</f>
        <v>1</v>
      </c>
      <c r="AV22" s="736" t="str">
        <f>IF(AS22="","",IF(AU22&lt;100%, IF(AU22&lt;75%, "ALERTA","EN TERMINO"), IF(AU22=100%, "OK", "EN TERMINO")))</f>
        <v>OK</v>
      </c>
      <c r="AW22" s="737" t="s">
        <v>1303</v>
      </c>
      <c r="AY22" s="738" t="str">
        <f>IF(AU22=100%,IF(AU22&gt;25%,"CUMPLIDA","PENDIENTE"),IF(AU22&lt;25%,"INCUMPLIDA","PENDIENTE"))</f>
        <v>CUMPLIDA</v>
      </c>
      <c r="AZ22" s="739"/>
      <c r="BA22" s="739"/>
      <c r="BB22" s="739"/>
      <c r="BC22" s="739"/>
      <c r="BD22" s="739"/>
      <c r="BE22" s="739"/>
      <c r="BF22" s="739"/>
      <c r="BG22" s="739"/>
      <c r="BH22" s="738"/>
      <c r="BI22" s="739"/>
      <c r="BJ22" s="778" t="str">
        <f t="shared" ref="BJ22:BJ31" si="41">IF(AY22="CUMPLIDA","CERRADO","ABIERTO")</f>
        <v>CERRADO</v>
      </c>
    </row>
    <row r="23" spans="1:62" s="735" customFormat="1" ht="35.1" customHeight="1" x14ac:dyDescent="0.25">
      <c r="A23" s="226"/>
      <c r="B23" s="226"/>
      <c r="C23" s="227" t="s">
        <v>154</v>
      </c>
      <c r="D23" s="226"/>
      <c r="E23" s="890"/>
      <c r="F23" s="226"/>
      <c r="G23" s="226">
        <v>2</v>
      </c>
      <c r="H23" s="780" t="s">
        <v>718</v>
      </c>
      <c r="I23" s="788" t="s">
        <v>1220</v>
      </c>
      <c r="J23" s="781" t="s">
        <v>1221</v>
      </c>
      <c r="K23" s="789" t="s">
        <v>1222</v>
      </c>
      <c r="L23" s="789" t="s">
        <v>1222</v>
      </c>
      <c r="M23" s="783">
        <v>2</v>
      </c>
      <c r="N23" s="227"/>
      <c r="O23" s="227" t="str">
        <f>IF(H23="","",VLOOKUP(H23,'[1]Procedimientos Publicar'!$C$6:$E$85,3,FALSE))</f>
        <v>SECRETARIA GENERAL</v>
      </c>
      <c r="P23" s="227" t="s">
        <v>72</v>
      </c>
      <c r="Q23" s="226"/>
      <c r="R23" s="226"/>
      <c r="S23" s="226"/>
      <c r="T23" s="230">
        <v>1</v>
      </c>
      <c r="U23" s="226"/>
      <c r="V23" s="784" t="s">
        <v>1223</v>
      </c>
      <c r="W23" s="785">
        <v>44195</v>
      </c>
      <c r="X23" s="786"/>
      <c r="Y23" s="231"/>
      <c r="Z23" s="787"/>
      <c r="AA23" s="454"/>
      <c r="AB23" s="459" t="str">
        <f t="shared" si="0"/>
        <v/>
      </c>
      <c r="AC23" s="457" t="str">
        <f t="shared" si="12"/>
        <v/>
      </c>
      <c r="AD23" s="736" t="str">
        <f t="shared" si="13"/>
        <v/>
      </c>
      <c r="AE23" s="272"/>
      <c r="AF23" s="739"/>
      <c r="AG23" s="738" t="str">
        <f t="shared" si="1"/>
        <v>PENDIENTE</v>
      </c>
      <c r="AH23" s="447"/>
      <c r="AI23" s="731"/>
      <c r="AJ23" s="739"/>
      <c r="AK23" s="7"/>
      <c r="AL23" s="6"/>
      <c r="AM23" s="736"/>
      <c r="AN23" s="743"/>
      <c r="AO23" s="739"/>
      <c r="AP23" s="738"/>
      <c r="AQ23" s="9">
        <v>44150</v>
      </c>
      <c r="AR23" s="737" t="s">
        <v>1304</v>
      </c>
      <c r="AS23" s="747">
        <v>2</v>
      </c>
      <c r="AT23" s="10">
        <f t="shared" ref="AT23:AT31" si="42">(IF(AS23="","",IF(OR($M23=0,$M23="",AQ23=""),"",AS23/$M23)))</f>
        <v>1</v>
      </c>
      <c r="AU23" s="11">
        <f t="shared" ref="AU23:AU31" si="43">(IF(OR($T23="",AT23=""),"",IF(OR($T23=0,AT23=0),0,IF((AT23*100%)/$T23&gt;100%,100%,(AT23*100%)/$T23))))</f>
        <v>1</v>
      </c>
      <c r="AV23" s="736" t="str">
        <f t="shared" ref="AV23:AV31" si="44">IF(AS23="","",IF(AU23&lt;100%, IF(AU23&lt;75%, "ALERTA","EN TERMINO"), IF(AU23=100%, "OK", "EN TERMINO")))</f>
        <v>OK</v>
      </c>
      <c r="AW23" s="743" t="s">
        <v>1303</v>
      </c>
      <c r="AY23" s="738" t="str">
        <f t="shared" ref="AY23:AY31" si="45">IF(AU23=100%,IF(AU23&gt;25%,"CUMPLIDA","PENDIENTE"),IF(AU23&lt;25%,"INCUMPLIDA","PENDIENTE"))</f>
        <v>CUMPLIDA</v>
      </c>
      <c r="AZ23" s="739"/>
      <c r="BA23" s="739"/>
      <c r="BB23" s="739"/>
      <c r="BC23" s="739"/>
      <c r="BD23" s="739"/>
      <c r="BE23" s="739"/>
      <c r="BF23" s="739"/>
      <c r="BG23" s="739"/>
      <c r="BH23" s="738"/>
      <c r="BI23" s="739"/>
      <c r="BJ23" s="778" t="str">
        <f t="shared" si="41"/>
        <v>CERRADO</v>
      </c>
    </row>
    <row r="24" spans="1:62" s="735" customFormat="1" ht="35.1" customHeight="1" x14ac:dyDescent="0.25">
      <c r="A24" s="226"/>
      <c r="B24" s="226"/>
      <c r="C24" s="227" t="s">
        <v>154</v>
      </c>
      <c r="D24" s="226"/>
      <c r="E24" s="890"/>
      <c r="F24" s="226"/>
      <c r="G24" s="226">
        <v>3</v>
      </c>
      <c r="H24" s="780" t="s">
        <v>718</v>
      </c>
      <c r="I24" s="788" t="s">
        <v>1224</v>
      </c>
      <c r="J24" s="790" t="s">
        <v>1225</v>
      </c>
      <c r="K24" s="782" t="s">
        <v>1226</v>
      </c>
      <c r="L24" s="782" t="s">
        <v>1226</v>
      </c>
      <c r="M24" s="783">
        <v>2</v>
      </c>
      <c r="N24" s="227"/>
      <c r="O24" s="227" t="str">
        <f>IF(H24="","",VLOOKUP(H24,'[1]Procedimientos Publicar'!$C$6:$E$85,3,FALSE))</f>
        <v>SECRETARIA GENERAL</v>
      </c>
      <c r="P24" s="227" t="s">
        <v>72</v>
      </c>
      <c r="Q24" s="226"/>
      <c r="R24" s="226"/>
      <c r="S24" s="226"/>
      <c r="T24" s="230">
        <v>1</v>
      </c>
      <c r="U24" s="226"/>
      <c r="V24" s="784">
        <v>43951</v>
      </c>
      <c r="W24" s="785">
        <v>44195</v>
      </c>
      <c r="X24" s="786"/>
      <c r="Y24" s="231"/>
      <c r="Z24" s="787"/>
      <c r="AA24" s="454"/>
      <c r="AB24" s="459" t="str">
        <f t="shared" si="0"/>
        <v/>
      </c>
      <c r="AC24" s="457" t="str">
        <f t="shared" si="12"/>
        <v/>
      </c>
      <c r="AD24" s="736" t="str">
        <f t="shared" si="13"/>
        <v/>
      </c>
      <c r="AE24" s="272"/>
      <c r="AF24" s="739"/>
      <c r="AG24" s="738" t="str">
        <f t="shared" si="1"/>
        <v>PENDIENTE</v>
      </c>
      <c r="AH24" s="447"/>
      <c r="AI24" s="731"/>
      <c r="AJ24" s="739"/>
      <c r="AK24" s="7"/>
      <c r="AL24" s="6"/>
      <c r="AM24" s="736"/>
      <c r="AN24" s="743"/>
      <c r="AO24" s="739"/>
      <c r="AP24" s="738"/>
      <c r="AQ24" s="9">
        <v>44150</v>
      </c>
      <c r="AR24" s="737" t="s">
        <v>1305</v>
      </c>
      <c r="AS24" s="747">
        <v>2</v>
      </c>
      <c r="AT24" s="10">
        <f t="shared" si="42"/>
        <v>1</v>
      </c>
      <c r="AU24" s="11">
        <f t="shared" si="43"/>
        <v>1</v>
      </c>
      <c r="AV24" s="736" t="str">
        <f t="shared" si="44"/>
        <v>OK</v>
      </c>
      <c r="AW24" s="743" t="s">
        <v>1303</v>
      </c>
      <c r="AY24" s="738" t="str">
        <f t="shared" si="45"/>
        <v>CUMPLIDA</v>
      </c>
      <c r="AZ24" s="739"/>
      <c r="BA24" s="739"/>
      <c r="BB24" s="739"/>
      <c r="BC24" s="739"/>
      <c r="BD24" s="739"/>
      <c r="BE24" s="739"/>
      <c r="BF24" s="739"/>
      <c r="BG24" s="739"/>
      <c r="BH24" s="738"/>
      <c r="BI24" s="739"/>
      <c r="BJ24" s="778" t="str">
        <f t="shared" si="41"/>
        <v>CERRADO</v>
      </c>
    </row>
    <row r="25" spans="1:62" s="735" customFormat="1" ht="34.5" customHeight="1" x14ac:dyDescent="0.25">
      <c r="A25" s="226"/>
      <c r="B25" s="226"/>
      <c r="C25" s="227" t="s">
        <v>154</v>
      </c>
      <c r="D25" s="226"/>
      <c r="E25" s="890"/>
      <c r="F25" s="226"/>
      <c r="G25" s="226">
        <v>4</v>
      </c>
      <c r="H25" s="780" t="s">
        <v>718</v>
      </c>
      <c r="I25" s="788" t="s">
        <v>1227</v>
      </c>
      <c r="J25" s="781" t="s">
        <v>1228</v>
      </c>
      <c r="K25" s="789" t="s">
        <v>1229</v>
      </c>
      <c r="L25" s="789" t="s">
        <v>1229</v>
      </c>
      <c r="M25" s="783">
        <v>1</v>
      </c>
      <c r="N25" s="227"/>
      <c r="O25" s="227" t="str">
        <f>IF(H25="","",VLOOKUP(H25,'[1]Procedimientos Publicar'!$C$6:$E$85,3,FALSE))</f>
        <v>SECRETARIA GENERAL</v>
      </c>
      <c r="P25" s="227" t="s">
        <v>72</v>
      </c>
      <c r="Q25" s="226"/>
      <c r="R25" s="226"/>
      <c r="S25" s="226"/>
      <c r="T25" s="230">
        <v>1</v>
      </c>
      <c r="U25" s="226"/>
      <c r="V25" s="784">
        <v>43920</v>
      </c>
      <c r="W25" s="785">
        <v>44196</v>
      </c>
      <c r="X25" s="786"/>
      <c r="Y25" s="231"/>
      <c r="Z25" s="787"/>
      <c r="AA25" s="454"/>
      <c r="AB25" s="459" t="str">
        <f t="shared" si="0"/>
        <v/>
      </c>
      <c r="AC25" s="457" t="str">
        <f t="shared" si="12"/>
        <v/>
      </c>
      <c r="AD25" s="736" t="str">
        <f t="shared" si="13"/>
        <v/>
      </c>
      <c r="AE25" s="272"/>
      <c r="AF25" s="739"/>
      <c r="AG25" s="738" t="str">
        <f t="shared" si="1"/>
        <v>PENDIENTE</v>
      </c>
      <c r="AH25" s="447"/>
      <c r="AI25" s="731"/>
      <c r="AJ25" s="739"/>
      <c r="AK25" s="7"/>
      <c r="AL25" s="6"/>
      <c r="AM25" s="736"/>
      <c r="AN25" s="743"/>
      <c r="AO25" s="739"/>
      <c r="AP25" s="738"/>
      <c r="AQ25" s="9">
        <v>44150</v>
      </c>
      <c r="AR25" s="737" t="s">
        <v>1302</v>
      </c>
      <c r="AS25" s="747">
        <v>1</v>
      </c>
      <c r="AT25" s="10">
        <f t="shared" si="42"/>
        <v>1</v>
      </c>
      <c r="AU25" s="11">
        <f t="shared" si="43"/>
        <v>1</v>
      </c>
      <c r="AV25" s="736" t="str">
        <f t="shared" si="44"/>
        <v>OK</v>
      </c>
      <c r="AW25" s="737" t="s">
        <v>1303</v>
      </c>
      <c r="AY25" s="738" t="str">
        <f t="shared" si="45"/>
        <v>CUMPLIDA</v>
      </c>
      <c r="AZ25" s="739"/>
      <c r="BA25" s="739"/>
      <c r="BB25" s="739"/>
      <c r="BC25" s="739"/>
      <c r="BD25" s="739"/>
      <c r="BE25" s="739"/>
      <c r="BF25" s="739"/>
      <c r="BG25" s="739"/>
      <c r="BH25" s="738"/>
      <c r="BI25" s="739"/>
      <c r="BJ25" s="778" t="str">
        <f t="shared" si="41"/>
        <v>CERRADO</v>
      </c>
    </row>
    <row r="26" spans="1:62" s="735" customFormat="1" ht="35.1" customHeight="1" x14ac:dyDescent="0.25">
      <c r="A26" s="226"/>
      <c r="B26" s="226"/>
      <c r="C26" s="227" t="s">
        <v>154</v>
      </c>
      <c r="D26" s="226"/>
      <c r="E26" s="890"/>
      <c r="F26" s="226"/>
      <c r="G26" s="226">
        <v>5</v>
      </c>
      <c r="H26" s="780" t="s">
        <v>718</v>
      </c>
      <c r="I26" s="788" t="s">
        <v>1230</v>
      </c>
      <c r="J26" s="781" t="s">
        <v>1228</v>
      </c>
      <c r="K26" s="789" t="s">
        <v>1231</v>
      </c>
      <c r="L26" s="789" t="s">
        <v>1231</v>
      </c>
      <c r="M26" s="783">
        <v>2</v>
      </c>
      <c r="N26" s="227"/>
      <c r="O26" s="227" t="str">
        <f>IF(H26="","",VLOOKUP(H26,'[1]Procedimientos Publicar'!$C$6:$E$85,3,FALSE))</f>
        <v>SECRETARIA GENERAL</v>
      </c>
      <c r="P26" s="227" t="s">
        <v>72</v>
      </c>
      <c r="Q26" s="226"/>
      <c r="R26" s="226"/>
      <c r="S26" s="226"/>
      <c r="T26" s="230">
        <v>1</v>
      </c>
      <c r="U26" s="226"/>
      <c r="V26" s="784">
        <v>43920</v>
      </c>
      <c r="W26" s="785">
        <v>43951</v>
      </c>
      <c r="X26" s="786"/>
      <c r="Y26" s="231"/>
      <c r="Z26" s="787"/>
      <c r="AA26" s="454"/>
      <c r="AB26" s="459" t="str">
        <f t="shared" si="0"/>
        <v/>
      </c>
      <c r="AC26" s="457" t="str">
        <f t="shared" si="12"/>
        <v/>
      </c>
      <c r="AD26" s="736" t="str">
        <f t="shared" si="13"/>
        <v/>
      </c>
      <c r="AE26" s="272"/>
      <c r="AF26" s="739"/>
      <c r="AG26" s="738" t="str">
        <f t="shared" si="1"/>
        <v>PENDIENTE</v>
      </c>
      <c r="AH26" s="447"/>
      <c r="AI26" s="731"/>
      <c r="AJ26" s="739"/>
      <c r="AK26" s="7"/>
      <c r="AL26" s="6"/>
      <c r="AM26" s="736"/>
      <c r="AN26" s="743"/>
      <c r="AO26" s="739"/>
      <c r="AP26" s="738"/>
      <c r="AQ26" s="9">
        <v>44150</v>
      </c>
      <c r="AR26" s="737" t="s">
        <v>1306</v>
      </c>
      <c r="AS26" s="747">
        <v>1.5</v>
      </c>
      <c r="AT26" s="10">
        <f>(IF(AS26="","",IF(OR($M26=0,$M26="",AQ26=""),"",AS26/$M26)))</f>
        <v>0.75</v>
      </c>
      <c r="AU26" s="11">
        <f t="shared" si="43"/>
        <v>0.75</v>
      </c>
      <c r="AV26" s="736" t="str">
        <f>IF(AS26="","",IF(AU26&lt;100%, IF(AU26&lt;75%, "ALERTA","EN TERMINO"), IF(AU26=100%, "OK", "EN TERMINO")))</f>
        <v>EN TERMINO</v>
      </c>
      <c r="AW26" s="743" t="s">
        <v>1307</v>
      </c>
      <c r="AY26" s="738" t="str">
        <f t="shared" si="45"/>
        <v>PENDIENTE</v>
      </c>
      <c r="AZ26" s="739"/>
      <c r="BA26" s="739"/>
      <c r="BB26" s="739"/>
      <c r="BC26" s="739"/>
      <c r="BD26" s="739"/>
      <c r="BE26" s="739"/>
      <c r="BF26" s="739"/>
      <c r="BG26" s="739"/>
      <c r="BH26" s="738"/>
      <c r="BI26" s="739"/>
      <c r="BJ26" s="778" t="str">
        <f t="shared" si="41"/>
        <v>ABIERTO</v>
      </c>
    </row>
    <row r="27" spans="1:62" s="735" customFormat="1" ht="35.1" customHeight="1" x14ac:dyDescent="0.25">
      <c r="A27" s="226"/>
      <c r="B27" s="226"/>
      <c r="C27" s="227" t="s">
        <v>154</v>
      </c>
      <c r="D27" s="226"/>
      <c r="E27" s="890"/>
      <c r="F27" s="226"/>
      <c r="G27" s="226">
        <v>6</v>
      </c>
      <c r="H27" s="780" t="s">
        <v>718</v>
      </c>
      <c r="I27" s="788" t="s">
        <v>1232</v>
      </c>
      <c r="J27" s="781" t="s">
        <v>1233</v>
      </c>
      <c r="K27" s="789" t="s">
        <v>1234</v>
      </c>
      <c r="L27" s="789" t="s">
        <v>1234</v>
      </c>
      <c r="M27" s="783">
        <v>2</v>
      </c>
      <c r="N27" s="227"/>
      <c r="O27" s="227" t="str">
        <f>IF(H27="","",VLOOKUP(H27,'[1]Procedimientos Publicar'!$C$6:$E$85,3,FALSE))</f>
        <v>SECRETARIA GENERAL</v>
      </c>
      <c r="P27" s="227" t="s">
        <v>72</v>
      </c>
      <c r="Q27" s="226"/>
      <c r="R27" s="226"/>
      <c r="S27" s="226"/>
      <c r="T27" s="230">
        <v>1</v>
      </c>
      <c r="U27" s="226"/>
      <c r="V27" s="784">
        <v>43920</v>
      </c>
      <c r="W27" s="785">
        <v>44012</v>
      </c>
      <c r="X27" s="786"/>
      <c r="Y27" s="231"/>
      <c r="Z27" s="787"/>
      <c r="AA27" s="454"/>
      <c r="AB27" s="459" t="str">
        <f t="shared" si="0"/>
        <v/>
      </c>
      <c r="AC27" s="457" t="str">
        <f t="shared" si="12"/>
        <v/>
      </c>
      <c r="AD27" s="736" t="str">
        <f t="shared" si="13"/>
        <v/>
      </c>
      <c r="AE27" s="272"/>
      <c r="AF27" s="739"/>
      <c r="AG27" s="738" t="str">
        <f t="shared" si="1"/>
        <v>PENDIENTE</v>
      </c>
      <c r="AH27" s="447"/>
      <c r="AI27" s="731"/>
      <c r="AJ27" s="739"/>
      <c r="AK27" s="7"/>
      <c r="AL27" s="6"/>
      <c r="AM27" s="736"/>
      <c r="AN27" s="743"/>
      <c r="AO27" s="739"/>
      <c r="AP27" s="738"/>
      <c r="AQ27" s="9">
        <v>44150</v>
      </c>
      <c r="AR27" s="737" t="s">
        <v>1308</v>
      </c>
      <c r="AS27" s="747">
        <v>2</v>
      </c>
      <c r="AT27" s="10">
        <f t="shared" si="42"/>
        <v>1</v>
      </c>
      <c r="AU27" s="11">
        <f t="shared" si="43"/>
        <v>1</v>
      </c>
      <c r="AV27" s="736" t="str">
        <f t="shared" si="44"/>
        <v>OK</v>
      </c>
      <c r="AW27" s="743" t="s">
        <v>1303</v>
      </c>
      <c r="AY27" s="738" t="str">
        <f t="shared" si="45"/>
        <v>CUMPLIDA</v>
      </c>
      <c r="AZ27" s="739"/>
      <c r="BA27" s="739"/>
      <c r="BB27" s="739"/>
      <c r="BC27" s="739"/>
      <c r="BD27" s="739"/>
      <c r="BE27" s="739"/>
      <c r="BF27" s="739"/>
      <c r="BG27" s="739"/>
      <c r="BH27" s="738"/>
      <c r="BI27" s="739"/>
      <c r="BJ27" s="778" t="str">
        <f t="shared" si="41"/>
        <v>CERRADO</v>
      </c>
    </row>
    <row r="28" spans="1:62" s="735" customFormat="1" ht="35.1" customHeight="1" x14ac:dyDescent="0.25">
      <c r="A28" s="226"/>
      <c r="B28" s="226"/>
      <c r="C28" s="227" t="s">
        <v>154</v>
      </c>
      <c r="D28" s="226"/>
      <c r="E28" s="890"/>
      <c r="F28" s="226"/>
      <c r="G28" s="226">
        <v>7</v>
      </c>
      <c r="H28" s="780" t="s">
        <v>718</v>
      </c>
      <c r="I28" s="788" t="s">
        <v>1235</v>
      </c>
      <c r="J28" s="790" t="s">
        <v>1236</v>
      </c>
      <c r="K28" s="782" t="s">
        <v>1237</v>
      </c>
      <c r="L28" s="782" t="s">
        <v>1237</v>
      </c>
      <c r="M28" s="783">
        <v>1</v>
      </c>
      <c r="N28" s="227"/>
      <c r="O28" s="227" t="str">
        <f>IF(H28="","",VLOOKUP(H28,'[1]Procedimientos Publicar'!$C$6:$E$85,3,FALSE))</f>
        <v>SECRETARIA GENERAL</v>
      </c>
      <c r="P28" s="227" t="s">
        <v>72</v>
      </c>
      <c r="Q28" s="226"/>
      <c r="R28" s="226"/>
      <c r="S28" s="226"/>
      <c r="T28" s="230">
        <v>1</v>
      </c>
      <c r="U28" s="226"/>
      <c r="V28" s="784">
        <v>43920</v>
      </c>
      <c r="W28" s="785">
        <v>44012</v>
      </c>
      <c r="X28" s="786"/>
      <c r="Y28" s="231"/>
      <c r="Z28" s="787"/>
      <c r="AA28" s="454"/>
      <c r="AB28" s="459" t="str">
        <f t="shared" si="0"/>
        <v/>
      </c>
      <c r="AC28" s="457" t="str">
        <f t="shared" si="12"/>
        <v/>
      </c>
      <c r="AD28" s="736" t="str">
        <f t="shared" si="13"/>
        <v/>
      </c>
      <c r="AE28" s="272"/>
      <c r="AF28" s="739"/>
      <c r="AG28" s="738" t="str">
        <f t="shared" si="1"/>
        <v>PENDIENTE</v>
      </c>
      <c r="AH28" s="447"/>
      <c r="AI28" s="731"/>
      <c r="AJ28" s="739"/>
      <c r="AK28" s="7"/>
      <c r="AL28" s="6"/>
      <c r="AM28" s="736"/>
      <c r="AN28" s="743"/>
      <c r="AO28" s="739"/>
      <c r="AP28" s="738"/>
      <c r="AQ28" s="9">
        <v>44150</v>
      </c>
      <c r="AR28" s="737" t="s">
        <v>1308</v>
      </c>
      <c r="AS28" s="747">
        <v>1</v>
      </c>
      <c r="AT28" s="10">
        <f t="shared" si="42"/>
        <v>1</v>
      </c>
      <c r="AU28" s="11">
        <f t="shared" si="43"/>
        <v>1</v>
      </c>
      <c r="AV28" s="736" t="str">
        <f t="shared" si="44"/>
        <v>OK</v>
      </c>
      <c r="AW28" s="743" t="s">
        <v>1303</v>
      </c>
      <c r="AY28" s="738" t="str">
        <f t="shared" si="45"/>
        <v>CUMPLIDA</v>
      </c>
      <c r="AZ28" s="739"/>
      <c r="BA28" s="739"/>
      <c r="BB28" s="739"/>
      <c r="BC28" s="739"/>
      <c r="BD28" s="739"/>
      <c r="BE28" s="739"/>
      <c r="BF28" s="739"/>
      <c r="BG28" s="739"/>
      <c r="BH28" s="738"/>
      <c r="BI28" s="739"/>
      <c r="BJ28" s="778" t="str">
        <f t="shared" si="41"/>
        <v>CERRADO</v>
      </c>
    </row>
    <row r="29" spans="1:62" s="735" customFormat="1" ht="35.1" customHeight="1" x14ac:dyDescent="0.25">
      <c r="A29" s="226"/>
      <c r="B29" s="226"/>
      <c r="C29" s="227" t="s">
        <v>154</v>
      </c>
      <c r="D29" s="226"/>
      <c r="E29" s="890"/>
      <c r="F29" s="226"/>
      <c r="G29" s="226">
        <v>8</v>
      </c>
      <c r="H29" s="780" t="s">
        <v>718</v>
      </c>
      <c r="I29" s="788" t="s">
        <v>1238</v>
      </c>
      <c r="J29" s="790" t="s">
        <v>1239</v>
      </c>
      <c r="K29" s="782" t="s">
        <v>1240</v>
      </c>
      <c r="L29" s="782" t="s">
        <v>1240</v>
      </c>
      <c r="M29" s="783">
        <v>1</v>
      </c>
      <c r="N29" s="227"/>
      <c r="O29" s="227" t="str">
        <f>IF(H29="","",VLOOKUP(H29,'[1]Procedimientos Publicar'!$C$6:$E$85,3,FALSE))</f>
        <v>SECRETARIA GENERAL</v>
      </c>
      <c r="P29" s="227" t="s">
        <v>72</v>
      </c>
      <c r="Q29" s="226"/>
      <c r="R29" s="226"/>
      <c r="S29" s="226"/>
      <c r="T29" s="230">
        <v>1</v>
      </c>
      <c r="U29" s="226"/>
      <c r="V29" s="784">
        <v>43951</v>
      </c>
      <c r="W29" s="785">
        <v>44196</v>
      </c>
      <c r="X29" s="786"/>
      <c r="Y29" s="231"/>
      <c r="Z29" s="787"/>
      <c r="AA29" s="454"/>
      <c r="AB29" s="459" t="str">
        <f t="shared" si="0"/>
        <v/>
      </c>
      <c r="AC29" s="457" t="str">
        <f t="shared" si="12"/>
        <v/>
      </c>
      <c r="AD29" s="736" t="str">
        <f t="shared" si="13"/>
        <v/>
      </c>
      <c r="AE29" s="272"/>
      <c r="AF29" s="739"/>
      <c r="AG29" s="738" t="str">
        <f t="shared" si="1"/>
        <v>PENDIENTE</v>
      </c>
      <c r="AH29" s="447"/>
      <c r="AI29" s="731"/>
      <c r="AJ29" s="739"/>
      <c r="AK29" s="7"/>
      <c r="AL29" s="6"/>
      <c r="AM29" s="736"/>
      <c r="AN29" s="743"/>
      <c r="AO29" s="739"/>
      <c r="AP29" s="738"/>
      <c r="AQ29" s="9">
        <v>44150</v>
      </c>
      <c r="AR29" s="823" t="s">
        <v>1309</v>
      </c>
      <c r="AS29" s="747">
        <v>1</v>
      </c>
      <c r="AT29" s="10">
        <f t="shared" si="42"/>
        <v>1</v>
      </c>
      <c r="AU29" s="11">
        <f t="shared" si="43"/>
        <v>1</v>
      </c>
      <c r="AV29" s="736" t="str">
        <f t="shared" si="44"/>
        <v>OK</v>
      </c>
      <c r="AW29" s="737" t="s">
        <v>1310</v>
      </c>
      <c r="AY29" s="738" t="str">
        <f t="shared" si="45"/>
        <v>CUMPLIDA</v>
      </c>
      <c r="AZ29" s="739"/>
      <c r="BA29" s="739"/>
      <c r="BB29" s="739"/>
      <c r="BC29" s="739"/>
      <c r="BD29" s="739"/>
      <c r="BE29" s="739"/>
      <c r="BF29" s="739"/>
      <c r="BG29" s="739"/>
      <c r="BH29" s="738"/>
      <c r="BI29" s="739"/>
      <c r="BJ29" s="778" t="str">
        <f t="shared" si="41"/>
        <v>CERRADO</v>
      </c>
    </row>
    <row r="30" spans="1:62" s="735" customFormat="1" ht="35.1" customHeight="1" x14ac:dyDescent="0.25">
      <c r="A30" s="226"/>
      <c r="B30" s="226"/>
      <c r="C30" s="227" t="s">
        <v>154</v>
      </c>
      <c r="D30" s="226"/>
      <c r="E30" s="890"/>
      <c r="F30" s="226"/>
      <c r="G30" s="226">
        <v>9</v>
      </c>
      <c r="H30" s="780" t="s">
        <v>718</v>
      </c>
      <c r="I30" s="789" t="s">
        <v>1241</v>
      </c>
      <c r="J30" s="791" t="s">
        <v>1242</v>
      </c>
      <c r="K30" s="782" t="s">
        <v>1243</v>
      </c>
      <c r="L30" s="782" t="s">
        <v>1243</v>
      </c>
      <c r="M30" s="783">
        <v>1</v>
      </c>
      <c r="N30" s="227"/>
      <c r="O30" s="227" t="str">
        <f>IF(H30="","",VLOOKUP(H30,'[1]Procedimientos Publicar'!$C$6:$E$85,3,FALSE))</f>
        <v>SECRETARIA GENERAL</v>
      </c>
      <c r="P30" s="227" t="s">
        <v>72</v>
      </c>
      <c r="Q30" s="226"/>
      <c r="R30" s="226"/>
      <c r="S30" s="226"/>
      <c r="T30" s="230">
        <v>1</v>
      </c>
      <c r="U30" s="226"/>
      <c r="V30" s="784">
        <v>43951</v>
      </c>
      <c r="W30" s="785">
        <v>44196</v>
      </c>
      <c r="X30" s="786"/>
      <c r="Y30" s="231"/>
      <c r="Z30" s="787"/>
      <c r="AA30" s="454"/>
      <c r="AB30" s="459" t="str">
        <f t="shared" si="0"/>
        <v/>
      </c>
      <c r="AC30" s="457" t="str">
        <f t="shared" si="12"/>
        <v/>
      </c>
      <c r="AD30" s="736" t="str">
        <f t="shared" si="13"/>
        <v/>
      </c>
      <c r="AE30" s="272"/>
      <c r="AF30" s="739"/>
      <c r="AG30" s="738" t="str">
        <f t="shared" si="1"/>
        <v>PENDIENTE</v>
      </c>
      <c r="AH30" s="447"/>
      <c r="AI30" s="731"/>
      <c r="AJ30" s="739"/>
      <c r="AK30" s="7"/>
      <c r="AL30" s="6"/>
      <c r="AM30" s="736"/>
      <c r="AN30" s="743"/>
      <c r="AO30" s="739"/>
      <c r="AP30" s="738"/>
      <c r="AQ30" s="9">
        <v>44150</v>
      </c>
      <c r="AR30" s="823" t="s">
        <v>1309</v>
      </c>
      <c r="AS30" s="747">
        <v>1</v>
      </c>
      <c r="AT30" s="10">
        <f t="shared" si="42"/>
        <v>1</v>
      </c>
      <c r="AU30" s="11">
        <f t="shared" si="43"/>
        <v>1</v>
      </c>
      <c r="AV30" s="736" t="str">
        <f t="shared" si="44"/>
        <v>OK</v>
      </c>
      <c r="AW30" s="737" t="s">
        <v>1310</v>
      </c>
      <c r="AY30" s="738" t="str">
        <f t="shared" si="45"/>
        <v>CUMPLIDA</v>
      </c>
      <c r="AZ30" s="739"/>
      <c r="BA30" s="739"/>
      <c r="BB30" s="739"/>
      <c r="BC30" s="739"/>
      <c r="BD30" s="739"/>
      <c r="BE30" s="739"/>
      <c r="BF30" s="739"/>
      <c r="BG30" s="739"/>
      <c r="BH30" s="738"/>
      <c r="BI30" s="739"/>
      <c r="BJ30" s="778" t="str">
        <f t="shared" si="41"/>
        <v>CERRADO</v>
      </c>
    </row>
    <row r="31" spans="1:62" s="735" customFormat="1" ht="35.1" customHeight="1" x14ac:dyDescent="0.25">
      <c r="A31" s="226"/>
      <c r="B31" s="226"/>
      <c r="C31" s="227" t="s">
        <v>154</v>
      </c>
      <c r="D31" s="226"/>
      <c r="E31" s="890"/>
      <c r="F31" s="226"/>
      <c r="G31" s="226">
        <v>10</v>
      </c>
      <c r="H31" s="780" t="s">
        <v>718</v>
      </c>
      <c r="I31" s="789" t="s">
        <v>1313</v>
      </c>
      <c r="J31" s="791" t="s">
        <v>1244</v>
      </c>
      <c r="K31" s="782" t="s">
        <v>1245</v>
      </c>
      <c r="L31" s="782" t="s">
        <v>1245</v>
      </c>
      <c r="M31" s="783">
        <v>2</v>
      </c>
      <c r="N31" s="227"/>
      <c r="O31" s="227" t="str">
        <f>IF(H31="","",VLOOKUP(H31,'[1]Procedimientos Publicar'!$C$6:$E$85,3,FALSE))</f>
        <v>SECRETARIA GENERAL</v>
      </c>
      <c r="P31" s="227" t="s">
        <v>72</v>
      </c>
      <c r="Q31" s="226"/>
      <c r="R31" s="226"/>
      <c r="S31" s="226"/>
      <c r="T31" s="230">
        <v>1</v>
      </c>
      <c r="U31" s="226"/>
      <c r="V31" s="784">
        <v>43920</v>
      </c>
      <c r="W31" s="785">
        <v>44012</v>
      </c>
      <c r="X31" s="786"/>
      <c r="Y31" s="231"/>
      <c r="Z31" s="787"/>
      <c r="AA31" s="454"/>
      <c r="AB31" s="459" t="str">
        <f t="shared" si="0"/>
        <v/>
      </c>
      <c r="AC31" s="457" t="str">
        <f t="shared" si="12"/>
        <v/>
      </c>
      <c r="AD31" s="736" t="str">
        <f t="shared" si="13"/>
        <v/>
      </c>
      <c r="AE31" s="272"/>
      <c r="AF31" s="739"/>
      <c r="AG31" s="738" t="str">
        <f t="shared" si="1"/>
        <v>PENDIENTE</v>
      </c>
      <c r="AH31" s="447"/>
      <c r="AI31" s="731"/>
      <c r="AJ31" s="739"/>
      <c r="AK31" s="7"/>
      <c r="AL31" s="6"/>
      <c r="AM31" s="736"/>
      <c r="AN31" s="743"/>
      <c r="AO31" s="739"/>
      <c r="AP31" s="738"/>
      <c r="AQ31" s="9">
        <v>44150</v>
      </c>
      <c r="AR31" s="778" t="s">
        <v>1311</v>
      </c>
      <c r="AS31" s="747">
        <v>0</v>
      </c>
      <c r="AT31" s="10">
        <f t="shared" si="42"/>
        <v>0</v>
      </c>
      <c r="AU31" s="11">
        <f t="shared" si="43"/>
        <v>0</v>
      </c>
      <c r="AV31" s="736" t="str">
        <f t="shared" si="44"/>
        <v>ALERTA</v>
      </c>
      <c r="AW31" s="359" t="s">
        <v>1312</v>
      </c>
      <c r="AY31" s="738" t="str">
        <f t="shared" si="45"/>
        <v>INCUMPLIDA</v>
      </c>
      <c r="AZ31" s="739"/>
      <c r="BA31" s="739"/>
      <c r="BB31" s="739"/>
      <c r="BC31" s="739"/>
      <c r="BD31" s="739"/>
      <c r="BE31" s="739"/>
      <c r="BF31" s="739"/>
      <c r="BG31" s="739"/>
      <c r="BH31" s="738"/>
      <c r="BI31" s="739"/>
      <c r="BJ31" s="778" t="str">
        <f t="shared" si="41"/>
        <v>ABIERTO</v>
      </c>
    </row>
    <row r="32" spans="1:62" s="735" customFormat="1" ht="35.1" customHeight="1" x14ac:dyDescent="0.25">
      <c r="A32" s="792"/>
      <c r="B32" s="792"/>
      <c r="C32" s="450" t="s">
        <v>154</v>
      </c>
      <c r="D32" s="792"/>
      <c r="E32" s="927" t="s">
        <v>1209</v>
      </c>
      <c r="F32" s="792"/>
      <c r="G32" s="92">
        <v>1</v>
      </c>
      <c r="H32" s="793" t="s">
        <v>718</v>
      </c>
      <c r="I32" s="794" t="s">
        <v>1246</v>
      </c>
      <c r="J32" s="795" t="s">
        <v>1247</v>
      </c>
      <c r="K32" s="795" t="s">
        <v>1248</v>
      </c>
      <c r="L32" s="796" t="s">
        <v>1249</v>
      </c>
      <c r="M32" s="797">
        <v>4</v>
      </c>
      <c r="N32" s="792"/>
      <c r="O32" s="450" t="str">
        <f>IF(H32="","",VLOOKUP(H32,'[1]Procedimientos Publicar'!$C$6:$E$85,3,FALSE))</f>
        <v>SECRETARIA GENERAL</v>
      </c>
      <c r="P32" s="450" t="s">
        <v>72</v>
      </c>
      <c r="Q32" s="798" t="s">
        <v>1250</v>
      </c>
      <c r="R32" s="792"/>
      <c r="S32" s="792"/>
      <c r="T32" s="93">
        <v>1</v>
      </c>
      <c r="U32" s="792"/>
      <c r="V32" s="799">
        <v>44165</v>
      </c>
      <c r="W32" s="799">
        <v>44346</v>
      </c>
      <c r="X32" s="792"/>
      <c r="Y32" s="792"/>
      <c r="Z32" s="792"/>
      <c r="AA32" s="792"/>
      <c r="AB32" s="792"/>
      <c r="AC32" s="792"/>
    </row>
    <row r="33" spans="1:62" s="735" customFormat="1" ht="35.1" customHeight="1" x14ac:dyDescent="0.25">
      <c r="A33" s="792"/>
      <c r="B33" s="792"/>
      <c r="C33" s="450" t="s">
        <v>154</v>
      </c>
      <c r="D33" s="792"/>
      <c r="E33" s="927"/>
      <c r="F33" s="792"/>
      <c r="G33" s="92">
        <v>2</v>
      </c>
      <c r="H33" s="793" t="s">
        <v>718</v>
      </c>
      <c r="I33" s="794" t="s">
        <v>1251</v>
      </c>
      <c r="J33" s="796" t="s">
        <v>1252</v>
      </c>
      <c r="K33" s="796" t="s">
        <v>1253</v>
      </c>
      <c r="L33" s="796" t="s">
        <v>1254</v>
      </c>
      <c r="M33" s="797">
        <v>2</v>
      </c>
      <c r="N33" s="792"/>
      <c r="O33" s="450" t="str">
        <f>IF(H33="","",VLOOKUP(H33,'[1]Procedimientos Publicar'!$C$6:$E$85,3,FALSE))</f>
        <v>SECRETARIA GENERAL</v>
      </c>
      <c r="P33" s="450" t="s">
        <v>72</v>
      </c>
      <c r="Q33" s="798" t="s">
        <v>1255</v>
      </c>
      <c r="R33" s="792"/>
      <c r="S33" s="792"/>
      <c r="T33" s="93">
        <v>1</v>
      </c>
      <c r="U33" s="792"/>
      <c r="V33" s="799">
        <v>44165</v>
      </c>
      <c r="W33" s="799">
        <v>43981</v>
      </c>
      <c r="X33" s="792"/>
      <c r="Y33" s="792"/>
      <c r="Z33" s="792"/>
      <c r="AA33" s="792"/>
      <c r="AB33" s="792"/>
      <c r="AC33" s="792"/>
    </row>
    <row r="34" spans="1:62" s="735" customFormat="1" ht="35.1" customHeight="1" x14ac:dyDescent="0.25">
      <c r="A34" s="792"/>
      <c r="B34" s="792"/>
      <c r="C34" s="450" t="s">
        <v>154</v>
      </c>
      <c r="D34" s="792"/>
      <c r="E34" s="927"/>
      <c r="F34" s="792"/>
      <c r="G34" s="92">
        <v>4</v>
      </c>
      <c r="H34" s="793" t="s">
        <v>718</v>
      </c>
      <c r="I34" s="234" t="s">
        <v>1256</v>
      </c>
      <c r="J34" s="796" t="s">
        <v>1257</v>
      </c>
      <c r="K34" s="800" t="s">
        <v>1258</v>
      </c>
      <c r="L34" s="800" t="s">
        <v>1259</v>
      </c>
      <c r="M34" s="797">
        <v>1</v>
      </c>
      <c r="N34" s="792"/>
      <c r="O34" s="450" t="str">
        <f>IF(H34="","",VLOOKUP(H34,'[1]Procedimientos Publicar'!$C$6:$E$85,3,FALSE))</f>
        <v>SECRETARIA GENERAL</v>
      </c>
      <c r="P34" s="450" t="s">
        <v>72</v>
      </c>
      <c r="Q34" s="801" t="s">
        <v>1255</v>
      </c>
      <c r="R34" s="792"/>
      <c r="S34" s="792"/>
      <c r="T34" s="93">
        <v>1</v>
      </c>
      <c r="U34" s="792"/>
      <c r="V34" s="799">
        <v>44165</v>
      </c>
      <c r="W34" s="799">
        <v>44165</v>
      </c>
      <c r="X34" s="792"/>
      <c r="Y34" s="792"/>
      <c r="Z34" s="792"/>
      <c r="AA34" s="792"/>
      <c r="AB34" s="792"/>
      <c r="AC34" s="792"/>
    </row>
    <row r="35" spans="1:62" s="735" customFormat="1" ht="35.1" customHeight="1" x14ac:dyDescent="0.25">
      <c r="A35" s="792"/>
      <c r="B35" s="792"/>
      <c r="C35" s="450" t="s">
        <v>154</v>
      </c>
      <c r="D35" s="792"/>
      <c r="E35" s="927"/>
      <c r="F35" s="792"/>
      <c r="G35" s="92">
        <v>5</v>
      </c>
      <c r="H35" s="793" t="s">
        <v>718</v>
      </c>
      <c r="I35" s="234" t="s">
        <v>1260</v>
      </c>
      <c r="J35" s="796" t="s">
        <v>1261</v>
      </c>
      <c r="K35" s="795" t="s">
        <v>1262</v>
      </c>
      <c r="L35" s="802" t="s">
        <v>1263</v>
      </c>
      <c r="M35" s="797">
        <v>1</v>
      </c>
      <c r="N35" s="792"/>
      <c r="O35" s="450" t="str">
        <f>IF(H35="","",VLOOKUP(H35,'[1]Procedimientos Publicar'!$C$6:$E$85,3,FALSE))</f>
        <v>SECRETARIA GENERAL</v>
      </c>
      <c r="P35" s="450" t="s">
        <v>72</v>
      </c>
      <c r="Q35" s="801" t="s">
        <v>1255</v>
      </c>
      <c r="R35" s="792"/>
      <c r="S35" s="792"/>
      <c r="T35" s="93">
        <v>1</v>
      </c>
      <c r="U35" s="792"/>
      <c r="V35" s="799">
        <v>44165</v>
      </c>
      <c r="W35" s="799">
        <v>44346</v>
      </c>
      <c r="X35" s="792"/>
      <c r="Y35" s="792"/>
      <c r="Z35" s="792"/>
      <c r="AA35" s="792"/>
      <c r="AB35" s="792"/>
      <c r="AC35" s="792"/>
    </row>
    <row r="36" spans="1:62" s="735" customFormat="1" ht="35.1" customHeight="1" x14ac:dyDescent="0.25">
      <c r="A36" s="792"/>
      <c r="B36" s="792"/>
      <c r="C36" s="450" t="s">
        <v>154</v>
      </c>
      <c r="D36" s="792"/>
      <c r="E36" s="927"/>
      <c r="F36" s="792"/>
      <c r="G36" s="92">
        <v>6</v>
      </c>
      <c r="H36" s="793" t="s">
        <v>718</v>
      </c>
      <c r="I36" s="234" t="s">
        <v>1264</v>
      </c>
      <c r="J36" s="796" t="s">
        <v>1265</v>
      </c>
      <c r="K36" s="796" t="s">
        <v>1266</v>
      </c>
      <c r="L36" s="802" t="s">
        <v>1267</v>
      </c>
      <c r="M36" s="797">
        <v>1</v>
      </c>
      <c r="N36" s="792"/>
      <c r="O36" s="450" t="str">
        <f>IF(H36="","",VLOOKUP(H36,'[1]Procedimientos Publicar'!$C$6:$E$85,3,FALSE))</f>
        <v>SECRETARIA GENERAL</v>
      </c>
      <c r="P36" s="450" t="s">
        <v>72</v>
      </c>
      <c r="Q36" s="801" t="s">
        <v>1268</v>
      </c>
      <c r="R36" s="792"/>
      <c r="S36" s="792"/>
      <c r="T36" s="93">
        <v>1</v>
      </c>
      <c r="U36" s="792"/>
      <c r="V36" s="799">
        <v>44165</v>
      </c>
      <c r="W36" s="799">
        <v>44185</v>
      </c>
      <c r="X36" s="792"/>
      <c r="Y36" s="792"/>
      <c r="Z36" s="792"/>
      <c r="AA36" s="792"/>
      <c r="AB36" s="792"/>
      <c r="AC36" s="792"/>
    </row>
    <row r="37" spans="1:62" s="735" customFormat="1" ht="35.1" customHeight="1" x14ac:dyDescent="0.25">
      <c r="A37" s="792"/>
      <c r="B37" s="792"/>
      <c r="C37" s="450" t="s">
        <v>154</v>
      </c>
      <c r="D37" s="792"/>
      <c r="E37" s="927"/>
      <c r="F37" s="792"/>
      <c r="G37" s="92">
        <v>7</v>
      </c>
      <c r="H37" s="793" t="s">
        <v>718</v>
      </c>
      <c r="I37" s="234" t="s">
        <v>1269</v>
      </c>
      <c r="J37" s="800" t="s">
        <v>1270</v>
      </c>
      <c r="K37" s="796" t="s">
        <v>1271</v>
      </c>
      <c r="L37" s="802" t="s">
        <v>620</v>
      </c>
      <c r="M37" s="797">
        <v>1</v>
      </c>
      <c r="N37" s="792"/>
      <c r="O37" s="450" t="str">
        <f>IF(H37="","",VLOOKUP(H37,'[1]Procedimientos Publicar'!$C$6:$E$85,3,FALSE))</f>
        <v>SECRETARIA GENERAL</v>
      </c>
      <c r="P37" s="450" t="s">
        <v>72</v>
      </c>
      <c r="Q37" s="801" t="s">
        <v>1272</v>
      </c>
      <c r="R37" s="792"/>
      <c r="S37" s="792"/>
      <c r="T37" s="93">
        <v>1</v>
      </c>
      <c r="U37" s="792"/>
      <c r="V37" s="799">
        <v>44165</v>
      </c>
      <c r="W37" s="799">
        <v>43910</v>
      </c>
      <c r="X37" s="792"/>
      <c r="Y37" s="792"/>
      <c r="Z37" s="792"/>
      <c r="AA37" s="792"/>
      <c r="AB37" s="792"/>
      <c r="AC37" s="792"/>
    </row>
    <row r="38" spans="1:62" ht="35.1" customHeight="1" x14ac:dyDescent="0.25">
      <c r="A38" s="66"/>
      <c r="B38" s="66"/>
      <c r="C38" s="418" t="s">
        <v>154</v>
      </c>
      <c r="D38" s="66"/>
      <c r="E38" s="925" t="s">
        <v>167</v>
      </c>
      <c r="F38" s="66"/>
      <c r="G38" s="66">
        <v>1</v>
      </c>
      <c r="H38" s="418" t="s">
        <v>713</v>
      </c>
      <c r="I38" s="67" t="s">
        <v>169</v>
      </c>
      <c r="J38" s="68" t="s">
        <v>175</v>
      </c>
      <c r="K38" s="69" t="s">
        <v>180</v>
      </c>
      <c r="L38" s="70" t="s">
        <v>186</v>
      </c>
      <c r="M38" s="71">
        <v>1</v>
      </c>
      <c r="N38" s="418" t="s">
        <v>69</v>
      </c>
      <c r="O38" s="418" t="str">
        <f>IF(H38="","",VLOOKUP(H38,'[1]Procedimientos Publicar'!$C$6:$E$85,3,FALSE))</f>
        <v>SECRETARIA GENERAL</v>
      </c>
      <c r="P38" s="418" t="s">
        <v>168</v>
      </c>
      <c r="Q38" s="66"/>
      <c r="R38" s="66"/>
      <c r="S38" s="69"/>
      <c r="T38" s="72">
        <v>1</v>
      </c>
      <c r="U38" s="66"/>
      <c r="V38" s="73">
        <v>43466</v>
      </c>
      <c r="W38" s="73">
        <v>43830</v>
      </c>
      <c r="X38" s="476"/>
      <c r="Y38" s="74">
        <v>43830</v>
      </c>
      <c r="Z38" s="19" t="s">
        <v>193</v>
      </c>
      <c r="AA38" s="78">
        <v>0.95</v>
      </c>
      <c r="AB38" s="79">
        <f t="shared" si="0"/>
        <v>0.95</v>
      </c>
      <c r="AC38" s="78">
        <f t="shared" ref="AC38:AC61" si="46">(IF(OR($T38="",AB38=""),"",IF(OR($T38=0,AB38=0),0,IF((AB38*100%)/$T38&gt;100%,100%,(AB38*100%)/$T38))))</f>
        <v>0.95</v>
      </c>
      <c r="AD38" s="8" t="str">
        <f t="shared" ref="AD38:AD45" si="47">IF(AA38="","",IF(AC38&lt;100%, IF(AC38&lt;25%, "ALERTA","EN TERMINO"), IF(AC38=100%, "OK", "EN TERMINO")))</f>
        <v>EN TERMINO</v>
      </c>
      <c r="AE38" s="81" t="s">
        <v>249</v>
      </c>
      <c r="AG38" s="13" t="str">
        <f t="shared" si="1"/>
        <v>PENDIENTE</v>
      </c>
      <c r="AH38" s="447">
        <v>44012</v>
      </c>
      <c r="AI38" s="635"/>
      <c r="AJ38" s="273">
        <v>0.95</v>
      </c>
      <c r="AK38" s="270">
        <f t="shared" ref="AK38" si="48">(IF(AJ38="","",IF(OR($M38=0,$M38="",$Y38=""),"",AJ38/$M38)))</f>
        <v>0.95</v>
      </c>
      <c r="AL38" s="273">
        <f t="shared" ref="AL38" si="49">(IF(OR($T38="",AK38=""),"",IF(OR($T38=0,AK38=0),0,IF((AK38*100%)/$T38&gt;100%,100%,(AK38*100%)/$T38))))</f>
        <v>0.95</v>
      </c>
      <c r="AM38" s="8" t="str">
        <f>IF(AJ38="","",IF(AL38&lt;100%, IF(AL38&lt;100%, "ALERTA","EN TERMINO"), IF(AL38=100%, "OK", "EN TERMINO")))</f>
        <v>ALERTA</v>
      </c>
      <c r="AN38" s="359" t="s">
        <v>1035</v>
      </c>
      <c r="AP38" s="13"/>
      <c r="AQ38" s="9">
        <v>44150</v>
      </c>
      <c r="AR38" s="9" t="s">
        <v>1314</v>
      </c>
      <c r="AS38" s="11">
        <v>0.95</v>
      </c>
      <c r="AT38" s="10">
        <f>(IF(AS38="","",IF(OR($M38=0,$M38="",AQ38=""),"",AS38/$M38)))</f>
        <v>0.95</v>
      </c>
      <c r="AU38" s="11">
        <f>(IF(OR($T38="",AT38=""),"",IF(OR($T38=0,AT38=0),0,IF((AT38*100%)/$T38&gt;100%,100%,(AT38*100%)/$T38))))</f>
        <v>0.95</v>
      </c>
      <c r="AV38" s="736" t="str">
        <f>IF(AS38="","",IF(AU38&lt;100%, IF(AU38&lt;75%, "ALERTA","EN TERMINO"), IF(AU38=100%, "OK", "EN TERMINO")))</f>
        <v>EN TERMINO</v>
      </c>
      <c r="AW38" s="824" t="s">
        <v>1315</v>
      </c>
      <c r="AX38" s="737"/>
      <c r="AY38" s="738" t="str">
        <f>IF(AU38=100%,IF(AU38&gt;75%,"CUMPLIDA","PENDIENTE"),IF(AU38&lt;75%,"INCUMPLIDA","PENDIENTE"))</f>
        <v>PENDIENTE</v>
      </c>
      <c r="AZ38" s="739"/>
      <c r="BA38" s="739"/>
      <c r="BB38" s="739"/>
      <c r="BC38" s="739"/>
      <c r="BD38" s="739"/>
      <c r="BE38" s="739"/>
      <c r="BF38" s="739"/>
      <c r="BG38" s="739"/>
      <c r="BH38" s="738" t="str">
        <f>IF(AL38=100%,"CUMPLIDA","INCUMPLIDA")</f>
        <v>INCUMPLIDA</v>
      </c>
      <c r="BI38" s="739"/>
      <c r="BJ38" s="778" t="str">
        <f>IF(AY38="CUMPLIDA","CERRADO","ABIERTO")</f>
        <v>ABIERTO</v>
      </c>
    </row>
    <row r="39" spans="1:62" ht="35.1" customHeight="1" x14ac:dyDescent="0.25">
      <c r="A39" s="66"/>
      <c r="B39" s="66"/>
      <c r="C39" s="418" t="s">
        <v>154</v>
      </c>
      <c r="D39" s="66"/>
      <c r="E39" s="925"/>
      <c r="F39" s="66"/>
      <c r="G39" s="66">
        <v>2</v>
      </c>
      <c r="H39" s="418" t="s">
        <v>713</v>
      </c>
      <c r="I39" s="67" t="s">
        <v>170</v>
      </c>
      <c r="J39" s="68" t="s">
        <v>176</v>
      </c>
      <c r="K39" s="70" t="s">
        <v>181</v>
      </c>
      <c r="L39" s="75" t="s">
        <v>187</v>
      </c>
      <c r="M39" s="76">
        <v>1</v>
      </c>
      <c r="N39" s="418" t="s">
        <v>69</v>
      </c>
      <c r="O39" s="418" t="str">
        <f>IF(H39="","",VLOOKUP(H39,'[1]Procedimientos Publicar'!$C$6:$E$85,3,FALSE))</f>
        <v>SECRETARIA GENERAL</v>
      </c>
      <c r="P39" s="418" t="s">
        <v>168</v>
      </c>
      <c r="Q39" s="66"/>
      <c r="R39" s="66"/>
      <c r="S39" s="70"/>
      <c r="T39" s="72">
        <v>1</v>
      </c>
      <c r="U39" s="66"/>
      <c r="V39" s="73">
        <v>43466</v>
      </c>
      <c r="W39" s="73">
        <v>43830</v>
      </c>
      <c r="X39" s="476"/>
      <c r="Y39" s="74">
        <v>43830</v>
      </c>
      <c r="Z39" s="19" t="s">
        <v>194</v>
      </c>
      <c r="AA39" s="66">
        <v>1</v>
      </c>
      <c r="AB39" s="79">
        <f t="shared" si="0"/>
        <v>1</v>
      </c>
      <c r="AC39" s="78">
        <f t="shared" si="46"/>
        <v>1</v>
      </c>
      <c r="AD39" s="8" t="str">
        <f t="shared" si="47"/>
        <v>OK</v>
      </c>
      <c r="AE39" s="82" t="s">
        <v>250</v>
      </c>
      <c r="AG39" s="13" t="str">
        <f t="shared" si="1"/>
        <v>CUMPLIDA</v>
      </c>
      <c r="BH39" s="13" t="str">
        <f t="shared" ref="BH39:BH43" si="50">IF(AC39=100%,"CUMPLIDA","INCUMPLIDA")</f>
        <v>CUMPLIDA</v>
      </c>
      <c r="BJ39" s="425" t="str">
        <f t="shared" ref="BJ39:BJ92" si="51">IF(AG39="CUMPLIDA","CERRADO","ABIERTO")</f>
        <v>CERRADO</v>
      </c>
    </row>
    <row r="40" spans="1:62" ht="35.1" customHeight="1" x14ac:dyDescent="0.25">
      <c r="A40" s="66"/>
      <c r="B40" s="66"/>
      <c r="C40" s="418" t="s">
        <v>154</v>
      </c>
      <c r="D40" s="66"/>
      <c r="E40" s="925"/>
      <c r="F40" s="66"/>
      <c r="G40" s="66">
        <v>3</v>
      </c>
      <c r="H40" s="418" t="s">
        <v>713</v>
      </c>
      <c r="I40" s="67" t="s">
        <v>171</v>
      </c>
      <c r="J40" s="68" t="s">
        <v>177</v>
      </c>
      <c r="K40" s="75" t="s">
        <v>182</v>
      </c>
      <c r="L40" s="75" t="s">
        <v>188</v>
      </c>
      <c r="M40" s="76">
        <v>1</v>
      </c>
      <c r="N40" s="418" t="s">
        <v>69</v>
      </c>
      <c r="O40" s="418" t="str">
        <f>IF(H40="","",VLOOKUP(H40,'[1]Procedimientos Publicar'!$C$6:$E$85,3,FALSE))</f>
        <v>SECRETARIA GENERAL</v>
      </c>
      <c r="P40" s="418" t="s">
        <v>168</v>
      </c>
      <c r="Q40" s="66"/>
      <c r="R40" s="66"/>
      <c r="S40" s="75"/>
      <c r="T40" s="72">
        <v>1</v>
      </c>
      <c r="U40" s="66"/>
      <c r="V40" s="73">
        <v>43466</v>
      </c>
      <c r="W40" s="73" t="s">
        <v>192</v>
      </c>
      <c r="X40" s="476"/>
      <c r="Y40" s="74">
        <v>43830</v>
      </c>
      <c r="Z40" s="19" t="s">
        <v>194</v>
      </c>
      <c r="AA40" s="66">
        <v>1</v>
      </c>
      <c r="AB40" s="79">
        <f t="shared" si="0"/>
        <v>1</v>
      </c>
      <c r="AC40" s="78">
        <f t="shared" si="46"/>
        <v>1</v>
      </c>
      <c r="AD40" s="8" t="str">
        <f t="shared" si="47"/>
        <v>OK</v>
      </c>
      <c r="AE40" s="82" t="s">
        <v>250</v>
      </c>
      <c r="AG40" s="13" t="str">
        <f t="shared" si="1"/>
        <v>CUMPLIDA</v>
      </c>
      <c r="BH40" s="13" t="str">
        <f t="shared" si="50"/>
        <v>CUMPLIDA</v>
      </c>
      <c r="BJ40" s="425" t="str">
        <f t="shared" si="51"/>
        <v>CERRADO</v>
      </c>
    </row>
    <row r="41" spans="1:62" ht="35.1" customHeight="1" x14ac:dyDescent="0.25">
      <c r="A41" s="66"/>
      <c r="B41" s="66"/>
      <c r="C41" s="418" t="s">
        <v>154</v>
      </c>
      <c r="D41" s="66"/>
      <c r="E41" s="925"/>
      <c r="F41" s="66"/>
      <c r="G41" s="66">
        <v>4</v>
      </c>
      <c r="H41" s="418" t="s">
        <v>713</v>
      </c>
      <c r="I41" s="67" t="s">
        <v>172</v>
      </c>
      <c r="J41" s="68" t="s">
        <v>178</v>
      </c>
      <c r="K41" s="75" t="s">
        <v>183</v>
      </c>
      <c r="L41" s="75" t="s">
        <v>189</v>
      </c>
      <c r="M41" s="76">
        <v>1</v>
      </c>
      <c r="N41" s="418" t="s">
        <v>69</v>
      </c>
      <c r="O41" s="418" t="str">
        <f>IF(H41="","",VLOOKUP(H41,'[1]Procedimientos Publicar'!$C$6:$E$85,3,FALSE))</f>
        <v>SECRETARIA GENERAL</v>
      </c>
      <c r="P41" s="418" t="s">
        <v>168</v>
      </c>
      <c r="Q41" s="66"/>
      <c r="R41" s="66"/>
      <c r="S41" s="75"/>
      <c r="T41" s="72">
        <v>1</v>
      </c>
      <c r="U41" s="66"/>
      <c r="V41" s="73">
        <v>43344</v>
      </c>
      <c r="W41" s="73">
        <v>43830</v>
      </c>
      <c r="X41" s="476"/>
      <c r="Y41" s="74">
        <v>43830</v>
      </c>
      <c r="Z41" s="19" t="s">
        <v>195</v>
      </c>
      <c r="AA41" s="66">
        <v>1</v>
      </c>
      <c r="AB41" s="79">
        <f t="shared" si="0"/>
        <v>1</v>
      </c>
      <c r="AC41" s="78">
        <f t="shared" si="46"/>
        <v>1</v>
      </c>
      <c r="AD41" s="8" t="str">
        <f t="shared" si="47"/>
        <v>OK</v>
      </c>
      <c r="AE41" s="82" t="s">
        <v>250</v>
      </c>
      <c r="AG41" s="13" t="str">
        <f t="shared" si="1"/>
        <v>CUMPLIDA</v>
      </c>
      <c r="BH41" s="13" t="str">
        <f t="shared" si="50"/>
        <v>CUMPLIDA</v>
      </c>
      <c r="BJ41" s="425" t="str">
        <f t="shared" si="51"/>
        <v>CERRADO</v>
      </c>
    </row>
    <row r="42" spans="1:62" ht="35.1" customHeight="1" x14ac:dyDescent="0.25">
      <c r="A42" s="66"/>
      <c r="B42" s="66"/>
      <c r="C42" s="418" t="s">
        <v>154</v>
      </c>
      <c r="D42" s="66"/>
      <c r="E42" s="925"/>
      <c r="F42" s="66"/>
      <c r="G42" s="66">
        <v>5</v>
      </c>
      <c r="H42" s="418" t="s">
        <v>713</v>
      </c>
      <c r="I42" s="67" t="s">
        <v>173</v>
      </c>
      <c r="J42" s="68" t="s">
        <v>179</v>
      </c>
      <c r="K42" s="70" t="s">
        <v>184</v>
      </c>
      <c r="L42" s="75" t="s">
        <v>190</v>
      </c>
      <c r="M42" s="77">
        <v>4</v>
      </c>
      <c r="N42" s="418" t="s">
        <v>69</v>
      </c>
      <c r="O42" s="418" t="str">
        <f>IF(H42="","",VLOOKUP(H42,'[1]Procedimientos Publicar'!$C$6:$E$85,3,FALSE))</f>
        <v>SECRETARIA GENERAL</v>
      </c>
      <c r="P42" s="418" t="s">
        <v>168</v>
      </c>
      <c r="Q42" s="66"/>
      <c r="R42" s="66"/>
      <c r="S42" s="75"/>
      <c r="T42" s="72">
        <v>1</v>
      </c>
      <c r="U42" s="66"/>
      <c r="V42" s="73">
        <v>43466</v>
      </c>
      <c r="W42" s="73">
        <v>43830</v>
      </c>
      <c r="X42" s="476"/>
      <c r="Y42" s="74">
        <v>43830</v>
      </c>
      <c r="Z42" s="19" t="s">
        <v>196</v>
      </c>
      <c r="AA42" s="66">
        <v>4</v>
      </c>
      <c r="AB42" s="79">
        <f t="shared" si="0"/>
        <v>1</v>
      </c>
      <c r="AC42" s="78">
        <f t="shared" si="46"/>
        <v>1</v>
      </c>
      <c r="AD42" s="8" t="str">
        <f t="shared" si="47"/>
        <v>OK</v>
      </c>
      <c r="AE42" s="82" t="s">
        <v>250</v>
      </c>
      <c r="AG42" s="13" t="str">
        <f t="shared" si="1"/>
        <v>CUMPLIDA</v>
      </c>
      <c r="BH42" s="13" t="str">
        <f t="shared" si="50"/>
        <v>CUMPLIDA</v>
      </c>
      <c r="BJ42" s="425" t="str">
        <f t="shared" si="51"/>
        <v>CERRADO</v>
      </c>
    </row>
    <row r="43" spans="1:62" ht="35.1" customHeight="1" x14ac:dyDescent="0.25">
      <c r="A43" s="66"/>
      <c r="B43" s="66"/>
      <c r="C43" s="418" t="s">
        <v>154</v>
      </c>
      <c r="D43" s="66"/>
      <c r="E43" s="925"/>
      <c r="F43" s="66"/>
      <c r="G43" s="66">
        <v>6</v>
      </c>
      <c r="H43" s="418" t="s">
        <v>713</v>
      </c>
      <c r="I43" s="67" t="s">
        <v>174</v>
      </c>
      <c r="J43" s="432"/>
      <c r="K43" s="70" t="s">
        <v>185</v>
      </c>
      <c r="L43" s="75" t="s">
        <v>191</v>
      </c>
      <c r="M43" s="77">
        <v>1</v>
      </c>
      <c r="N43" s="418" t="s">
        <v>69</v>
      </c>
      <c r="O43" s="418" t="str">
        <f>IF(H43="","",VLOOKUP(H43,'[1]Procedimientos Publicar'!$C$6:$E$85,3,FALSE))</f>
        <v>SECRETARIA GENERAL</v>
      </c>
      <c r="P43" s="418" t="s">
        <v>168</v>
      </c>
      <c r="Q43" s="66"/>
      <c r="R43" s="66"/>
      <c r="S43" s="75"/>
      <c r="T43" s="72">
        <v>1</v>
      </c>
      <c r="U43" s="66"/>
      <c r="V43" s="73">
        <v>43466</v>
      </c>
      <c r="W43" s="73">
        <v>43830</v>
      </c>
      <c r="X43" s="476"/>
      <c r="Y43" s="74">
        <v>43830</v>
      </c>
      <c r="Z43" s="19" t="s">
        <v>197</v>
      </c>
      <c r="AA43" s="66">
        <v>1</v>
      </c>
      <c r="AB43" s="79">
        <f t="shared" si="0"/>
        <v>1</v>
      </c>
      <c r="AC43" s="78">
        <f t="shared" si="46"/>
        <v>1</v>
      </c>
      <c r="AD43" s="8" t="str">
        <f t="shared" si="47"/>
        <v>OK</v>
      </c>
      <c r="AE43" s="82" t="s">
        <v>250</v>
      </c>
      <c r="AG43" s="13" t="str">
        <f t="shared" si="1"/>
        <v>CUMPLIDA</v>
      </c>
      <c r="BH43" s="13" t="str">
        <f t="shared" si="50"/>
        <v>CUMPLIDA</v>
      </c>
      <c r="BJ43" s="425" t="str">
        <f t="shared" si="51"/>
        <v>CERRADO</v>
      </c>
    </row>
    <row r="44" spans="1:62" s="735" customFormat="1" ht="35.1" customHeight="1" x14ac:dyDescent="0.25">
      <c r="A44" s="482"/>
      <c r="B44" s="482"/>
      <c r="C44" s="732" t="s">
        <v>154</v>
      </c>
      <c r="D44" s="482"/>
      <c r="E44" s="896" t="s">
        <v>213</v>
      </c>
      <c r="F44" s="482"/>
      <c r="G44" s="482">
        <v>1</v>
      </c>
      <c r="H44" s="483" t="s">
        <v>719</v>
      </c>
      <c r="I44" s="484" t="s">
        <v>198</v>
      </c>
      <c r="J44" s="484" t="s">
        <v>214</v>
      </c>
      <c r="K44" s="485" t="s">
        <v>706</v>
      </c>
      <c r="L44" s="485" t="s">
        <v>226</v>
      </c>
      <c r="M44" s="486">
        <v>1</v>
      </c>
      <c r="N44" s="732" t="s">
        <v>69</v>
      </c>
      <c r="O44" s="732" t="str">
        <f>IF(H44="","",VLOOKUP(H44,'[1]Procedimientos Publicar'!$C$6:$E$85,3,FALSE))</f>
        <v>SECRETARIA GENERAL</v>
      </c>
      <c r="P44" s="732" t="s">
        <v>168</v>
      </c>
      <c r="Q44" s="482"/>
      <c r="R44" s="482"/>
      <c r="S44" s="488"/>
      <c r="T44" s="489">
        <v>1</v>
      </c>
      <c r="U44" s="482"/>
      <c r="V44" s="490">
        <v>43831</v>
      </c>
      <c r="W44" s="490">
        <v>44196</v>
      </c>
      <c r="X44" s="490"/>
      <c r="Y44" s="491">
        <v>43830</v>
      </c>
      <c r="Z44" s="23" t="s">
        <v>236</v>
      </c>
      <c r="AA44" s="482">
        <v>0.5</v>
      </c>
      <c r="AB44" s="492">
        <f t="shared" si="0"/>
        <v>0.5</v>
      </c>
      <c r="AC44" s="493">
        <f t="shared" si="46"/>
        <v>0.5</v>
      </c>
      <c r="AD44" s="736" t="str">
        <f t="shared" si="47"/>
        <v>EN TERMINO</v>
      </c>
      <c r="AE44" s="481" t="s">
        <v>251</v>
      </c>
      <c r="AF44" s="739"/>
      <c r="AG44" s="738" t="str">
        <f t="shared" si="1"/>
        <v>PENDIENTE</v>
      </c>
      <c r="AH44" s="747" t="s">
        <v>865</v>
      </c>
      <c r="AI44" s="733" t="s">
        <v>996</v>
      </c>
      <c r="AJ44" s="733">
        <v>1</v>
      </c>
      <c r="AK44" s="745">
        <f>(IF(AJ44="","",IF(OR($M44=0,$M44="",AH44=""),"",AJ44/$M44)))</f>
        <v>1</v>
      </c>
      <c r="AL44" s="744">
        <f>(IF(OR($T44="",AK44=""),"",IF(OR($T44=0,AK44=0),0,IF((AK44*100%)/$T44&gt;100%,100%,(AK44*100%)/$T44))))</f>
        <v>1</v>
      </c>
      <c r="AM44" s="736" t="str">
        <f>IF(AJ44="","",IF(AL44&lt;100%, IF(AL44&lt;50%, "ALERTA","EN TERMINO"), IF(AL44=100%, "OK", "EN TERMINO")))</f>
        <v>OK</v>
      </c>
      <c r="AN44" s="739"/>
      <c r="AO44" s="739"/>
      <c r="AP44" s="738" t="str">
        <f t="shared" ref="AP44:AP46" si="52">IF(AL44=100%,IF(AL44&gt;50%,"CUMPLIDA","PENDIENTE"),IF(AL44&lt;50%,"INCUMPLIDA","PENDIENTE"))</f>
        <v>CUMPLIDA</v>
      </c>
      <c r="AQ44" s="739"/>
      <c r="AR44" s="739"/>
      <c r="AS44" s="739"/>
      <c r="AT44" s="739"/>
      <c r="AU44" s="739"/>
      <c r="AV44" s="739"/>
      <c r="AW44" s="739"/>
      <c r="AX44" s="739"/>
      <c r="AY44" s="739"/>
      <c r="AZ44" s="739"/>
      <c r="BA44" s="739"/>
      <c r="BB44" s="739"/>
      <c r="BC44" s="739"/>
      <c r="BD44" s="739"/>
      <c r="BE44" s="739"/>
      <c r="BF44" s="739"/>
      <c r="BG44" s="739"/>
      <c r="BH44" s="738" t="str">
        <f>IF(AL44=100%,"CUMPLIDA","INCUMPLIDA")</f>
        <v>CUMPLIDA</v>
      </c>
      <c r="BI44" s="739"/>
      <c r="BJ44" s="740" t="str">
        <f t="shared" ref="BJ44:BJ46" si="53">IF(AP44="CUMPLIDA","CERRADO","ABIERTO")</f>
        <v>CERRADO</v>
      </c>
    </row>
    <row r="45" spans="1:62" s="735" customFormat="1" ht="35.1" customHeight="1" x14ac:dyDescent="0.25">
      <c r="A45" s="482"/>
      <c r="B45" s="482"/>
      <c r="C45" s="732" t="s">
        <v>154</v>
      </c>
      <c r="D45" s="482"/>
      <c r="E45" s="896"/>
      <c r="F45" s="482"/>
      <c r="G45" s="482">
        <v>2</v>
      </c>
      <c r="H45" s="483" t="s">
        <v>719</v>
      </c>
      <c r="I45" s="484" t="s">
        <v>199</v>
      </c>
      <c r="J45" s="494" t="s">
        <v>215</v>
      </c>
      <c r="K45" s="488" t="s">
        <v>707</v>
      </c>
      <c r="L45" s="485" t="s">
        <v>227</v>
      </c>
      <c r="M45" s="486">
        <v>1</v>
      </c>
      <c r="N45" s="732" t="s">
        <v>69</v>
      </c>
      <c r="O45" s="732" t="str">
        <f>IF(H45="","",VLOOKUP(H45,'[1]Procedimientos Publicar'!$C$6:$E$85,3,FALSE))</f>
        <v>SECRETARIA GENERAL</v>
      </c>
      <c r="P45" s="732" t="s">
        <v>168</v>
      </c>
      <c r="Q45" s="482"/>
      <c r="R45" s="482"/>
      <c r="S45" s="488"/>
      <c r="T45" s="489">
        <v>1</v>
      </c>
      <c r="U45" s="482"/>
      <c r="V45" s="490">
        <v>43831</v>
      </c>
      <c r="W45" s="490">
        <v>44012</v>
      </c>
      <c r="X45" s="490"/>
      <c r="Y45" s="491">
        <v>43830</v>
      </c>
      <c r="Z45" s="495"/>
      <c r="AA45" s="482"/>
      <c r="AB45" s="492" t="str">
        <f t="shared" si="0"/>
        <v/>
      </c>
      <c r="AC45" s="493" t="str">
        <f t="shared" si="46"/>
        <v/>
      </c>
      <c r="AD45" s="736" t="str">
        <f t="shared" si="47"/>
        <v/>
      </c>
      <c r="AE45" s="496"/>
      <c r="AF45" s="739"/>
      <c r="AG45" s="738"/>
      <c r="AH45" s="747" t="s">
        <v>865</v>
      </c>
      <c r="AI45" s="733" t="s">
        <v>1037</v>
      </c>
      <c r="AJ45" s="743">
        <v>1</v>
      </c>
      <c r="AK45" s="745">
        <f t="shared" ref="AK45:AK46" si="54">(IF(AJ45="","",IF(OR($M45=0,$M45="",AH45=""),"",AJ45/$M45)))</f>
        <v>1</v>
      </c>
      <c r="AL45" s="744">
        <f t="shared" ref="AL45:AL46" si="55">(IF(OR($T45="",AK45=""),"",IF(OR($T45=0,AK45=0),0,IF((AK45*100%)/$T45&gt;100%,100%,(AK45*100%)/$T45))))</f>
        <v>1</v>
      </c>
      <c r="AM45" s="736" t="str">
        <f t="shared" ref="AM45" si="56">IF(AJ45="","",IF(AL45&lt;100%, IF(AL45&lt;50%, "ALERTA","EN TERMINO"), IF(AL45=100%, "OK", "EN TERMINO")))</f>
        <v>OK</v>
      </c>
      <c r="AN45" s="743" t="s">
        <v>1126</v>
      </c>
      <c r="AO45" s="739"/>
      <c r="AP45" s="738" t="str">
        <f t="shared" si="52"/>
        <v>CUMPLIDA</v>
      </c>
      <c r="AQ45" s="739"/>
      <c r="AR45" s="739"/>
      <c r="AS45" s="739"/>
      <c r="AT45" s="739"/>
      <c r="AU45" s="739"/>
      <c r="AV45" s="739"/>
      <c r="AW45" s="739"/>
      <c r="AX45" s="739"/>
      <c r="AY45" s="739"/>
      <c r="AZ45" s="739"/>
      <c r="BA45" s="739"/>
      <c r="BB45" s="739"/>
      <c r="BC45" s="739"/>
      <c r="BD45" s="739"/>
      <c r="BE45" s="739"/>
      <c r="BF45" s="739"/>
      <c r="BG45" s="739"/>
      <c r="BH45" s="738" t="str">
        <f>IF(AL45=100%,"CUMPLIDA","INCUMPLIDA")</f>
        <v>CUMPLIDA</v>
      </c>
      <c r="BI45" s="739"/>
      <c r="BJ45" s="740" t="str">
        <f t="shared" si="53"/>
        <v>CERRADO</v>
      </c>
    </row>
    <row r="46" spans="1:62" s="739" customFormat="1" ht="35.1" customHeight="1" x14ac:dyDescent="0.2">
      <c r="A46" s="482"/>
      <c r="B46" s="482"/>
      <c r="C46" s="732" t="s">
        <v>154</v>
      </c>
      <c r="D46" s="482"/>
      <c r="E46" s="896"/>
      <c r="F46" s="482"/>
      <c r="G46" s="482">
        <v>3</v>
      </c>
      <c r="H46" s="483" t="s">
        <v>719</v>
      </c>
      <c r="I46" s="484" t="s">
        <v>200</v>
      </c>
      <c r="J46" s="494" t="s">
        <v>216</v>
      </c>
      <c r="K46" s="485" t="s">
        <v>708</v>
      </c>
      <c r="L46" s="485" t="s">
        <v>228</v>
      </c>
      <c r="M46" s="486">
        <v>1</v>
      </c>
      <c r="N46" s="732" t="s">
        <v>69</v>
      </c>
      <c r="O46" s="732" t="str">
        <f>IF(H46="","",VLOOKUP(H46,'[1]Procedimientos Publicar'!$C$6:$E$85,3,FALSE))</f>
        <v>SECRETARIA GENERAL</v>
      </c>
      <c r="P46" s="732" t="s">
        <v>168</v>
      </c>
      <c r="Q46" s="482"/>
      <c r="R46" s="482"/>
      <c r="S46" s="488"/>
      <c r="T46" s="489">
        <v>1</v>
      </c>
      <c r="U46" s="482"/>
      <c r="V46" s="490">
        <v>43831</v>
      </c>
      <c r="W46" s="490">
        <v>44012</v>
      </c>
      <c r="X46" s="490"/>
      <c r="Y46" s="491">
        <v>43830</v>
      </c>
      <c r="Z46" s="495"/>
      <c r="AA46" s="482"/>
      <c r="AB46" s="492" t="str">
        <f t="shared" si="0"/>
        <v/>
      </c>
      <c r="AC46" s="493" t="str">
        <f t="shared" si="46"/>
        <v/>
      </c>
      <c r="AD46" s="736" t="str">
        <f>IF(AA46="","",IF(AC46&lt;100%, IF(AC46&lt;25%, "ALERTA","EN TERMINO"), IF(AC46=100%, "OK", "EN TERMINO")))</f>
        <v/>
      </c>
      <c r="AE46" s="496"/>
      <c r="AG46" s="738" t="str">
        <f t="shared" si="1"/>
        <v>PENDIENTE</v>
      </c>
      <c r="AH46" s="747" t="s">
        <v>865</v>
      </c>
      <c r="AI46" s="733" t="s">
        <v>1038</v>
      </c>
      <c r="AJ46" s="743">
        <v>1</v>
      </c>
      <c r="AK46" s="745">
        <f t="shared" si="54"/>
        <v>1</v>
      </c>
      <c r="AL46" s="744">
        <f t="shared" si="55"/>
        <v>1</v>
      </c>
      <c r="AM46" s="736" t="str">
        <f>IF(AJ46="","",IF(AL46&lt;100%, IF(AL46&lt;50%, "ALERTA","EN TERMINO"), IF(AL46=100%, "OK", "EN TERMINO")))</f>
        <v>OK</v>
      </c>
      <c r="AN46" s="743" t="s">
        <v>1126</v>
      </c>
      <c r="AP46" s="738" t="str">
        <f t="shared" si="52"/>
        <v>CUMPLIDA</v>
      </c>
      <c r="BH46" s="738" t="str">
        <f>IF(AL46=100%,"CUMPLIDA","INCUMPLIDA")</f>
        <v>CUMPLIDA</v>
      </c>
      <c r="BJ46" s="753" t="str">
        <f t="shared" si="53"/>
        <v>CERRADO</v>
      </c>
    </row>
    <row r="47" spans="1:62" s="739" customFormat="1" ht="35.1" customHeight="1" x14ac:dyDescent="0.25">
      <c r="A47" s="482"/>
      <c r="B47" s="482"/>
      <c r="C47" s="732" t="s">
        <v>154</v>
      </c>
      <c r="D47" s="482"/>
      <c r="E47" s="896"/>
      <c r="F47" s="482"/>
      <c r="G47" s="482">
        <v>4</v>
      </c>
      <c r="H47" s="483" t="s">
        <v>719</v>
      </c>
      <c r="I47" s="484" t="s">
        <v>201</v>
      </c>
      <c r="J47" s="484" t="s">
        <v>217</v>
      </c>
      <c r="K47" s="485" t="s">
        <v>223</v>
      </c>
      <c r="L47" s="485" t="s">
        <v>229</v>
      </c>
      <c r="M47" s="486">
        <v>1</v>
      </c>
      <c r="N47" s="732" t="s">
        <v>69</v>
      </c>
      <c r="O47" s="732" t="str">
        <f>IF(H47="","",VLOOKUP(H47,'[1]Procedimientos Publicar'!$C$6:$E$85,3,FALSE))</f>
        <v>SECRETARIA GENERAL</v>
      </c>
      <c r="P47" s="732" t="s">
        <v>168</v>
      </c>
      <c r="Q47" s="482"/>
      <c r="R47" s="482"/>
      <c r="S47" s="488"/>
      <c r="T47" s="489">
        <v>1</v>
      </c>
      <c r="U47" s="482"/>
      <c r="V47" s="490">
        <v>43617</v>
      </c>
      <c r="W47" s="490">
        <v>43830</v>
      </c>
      <c r="X47" s="490"/>
      <c r="Y47" s="491">
        <v>43830</v>
      </c>
      <c r="Z47" s="26" t="s">
        <v>237</v>
      </c>
      <c r="AA47" s="482">
        <v>1</v>
      </c>
      <c r="AB47" s="492">
        <f t="shared" si="0"/>
        <v>1</v>
      </c>
      <c r="AC47" s="493">
        <f t="shared" si="46"/>
        <v>1</v>
      </c>
      <c r="AD47" s="736" t="str">
        <f t="shared" ref="AD47:AD61" si="57">IF(AA47="","",IF(AC47&lt;100%, IF(AC47&lt;25%, "ALERTA","EN TERMINO"), IF(AC47=100%, "OK", "EN TERMINO")))</f>
        <v>OK</v>
      </c>
      <c r="AE47" s="481" t="s">
        <v>251</v>
      </c>
      <c r="AG47" s="738" t="str">
        <f t="shared" si="1"/>
        <v>CUMPLIDA</v>
      </c>
      <c r="BH47" s="738" t="str">
        <f t="shared" ref="BH47:BH48" si="58">IF(AC47=100%,"CUMPLIDA","INCUMPLIDA")</f>
        <v>CUMPLIDA</v>
      </c>
      <c r="BJ47" s="740" t="str">
        <f t="shared" ref="BJ47:BJ57" si="59">IF(AG47="CUMPLIDA","CERRADO","ABIERTO")</f>
        <v>CERRADO</v>
      </c>
    </row>
    <row r="48" spans="1:62" s="739" customFormat="1" ht="35.1" customHeight="1" x14ac:dyDescent="0.25">
      <c r="A48" s="482"/>
      <c r="B48" s="482"/>
      <c r="C48" s="732" t="s">
        <v>154</v>
      </c>
      <c r="D48" s="482"/>
      <c r="E48" s="896"/>
      <c r="F48" s="482"/>
      <c r="G48" s="482">
        <v>5</v>
      </c>
      <c r="H48" s="483" t="s">
        <v>719</v>
      </c>
      <c r="I48" s="484" t="s">
        <v>202</v>
      </c>
      <c r="J48" s="484" t="s">
        <v>217</v>
      </c>
      <c r="K48" s="485" t="s">
        <v>223</v>
      </c>
      <c r="L48" s="485" t="s">
        <v>230</v>
      </c>
      <c r="M48" s="486">
        <v>1</v>
      </c>
      <c r="N48" s="732" t="s">
        <v>69</v>
      </c>
      <c r="O48" s="732" t="str">
        <f>IF(H48="","",VLOOKUP(H48,'[1]Procedimientos Publicar'!$C$6:$E$85,3,FALSE))</f>
        <v>SECRETARIA GENERAL</v>
      </c>
      <c r="P48" s="732" t="s">
        <v>168</v>
      </c>
      <c r="Q48" s="482"/>
      <c r="R48" s="482"/>
      <c r="S48" s="488"/>
      <c r="T48" s="489">
        <v>1</v>
      </c>
      <c r="U48" s="482"/>
      <c r="V48" s="490">
        <v>43617</v>
      </c>
      <c r="W48" s="490">
        <v>43830</v>
      </c>
      <c r="X48" s="490"/>
      <c r="Y48" s="491">
        <v>43830</v>
      </c>
      <c r="Z48" s="26" t="s">
        <v>237</v>
      </c>
      <c r="AA48" s="482">
        <v>1</v>
      </c>
      <c r="AB48" s="492">
        <f t="shared" si="0"/>
        <v>1</v>
      </c>
      <c r="AC48" s="493">
        <f t="shared" si="46"/>
        <v>1</v>
      </c>
      <c r="AD48" s="736" t="str">
        <f t="shared" si="57"/>
        <v>OK</v>
      </c>
      <c r="AE48" s="481" t="s">
        <v>251</v>
      </c>
      <c r="AG48" s="738" t="str">
        <f t="shared" si="1"/>
        <v>CUMPLIDA</v>
      </c>
      <c r="BH48" s="738" t="str">
        <f t="shared" si="58"/>
        <v>CUMPLIDA</v>
      </c>
      <c r="BJ48" s="740" t="str">
        <f t="shared" si="59"/>
        <v>CERRADO</v>
      </c>
    </row>
    <row r="49" spans="1:62" s="739" customFormat="1" ht="35.1" customHeight="1" x14ac:dyDescent="0.2">
      <c r="A49" s="482"/>
      <c r="B49" s="482"/>
      <c r="C49" s="732" t="s">
        <v>154</v>
      </c>
      <c r="D49" s="482"/>
      <c r="E49" s="896"/>
      <c r="F49" s="482"/>
      <c r="G49" s="482">
        <v>6</v>
      </c>
      <c r="H49" s="483" t="s">
        <v>719</v>
      </c>
      <c r="I49" s="484" t="s">
        <v>203</v>
      </c>
      <c r="J49" s="484" t="s">
        <v>218</v>
      </c>
      <c r="K49" s="485" t="s">
        <v>224</v>
      </c>
      <c r="L49" s="485" t="s">
        <v>231</v>
      </c>
      <c r="M49" s="486">
        <v>1</v>
      </c>
      <c r="N49" s="732" t="s">
        <v>69</v>
      </c>
      <c r="O49" s="732" t="str">
        <f>IF(H49="","",VLOOKUP(H49,'[1]Procedimientos Publicar'!$C$6:$E$85,3,FALSE))</f>
        <v>SECRETARIA GENERAL</v>
      </c>
      <c r="P49" s="732" t="s">
        <v>168</v>
      </c>
      <c r="Q49" s="482"/>
      <c r="R49" s="482"/>
      <c r="S49" s="488"/>
      <c r="T49" s="489">
        <v>1</v>
      </c>
      <c r="U49" s="482"/>
      <c r="V49" s="490">
        <v>43831</v>
      </c>
      <c r="W49" s="490">
        <v>44196</v>
      </c>
      <c r="X49" s="490"/>
      <c r="Y49" s="491">
        <v>43830</v>
      </c>
      <c r="Z49" s="495"/>
      <c r="AA49" s="482"/>
      <c r="AB49" s="492" t="str">
        <f t="shared" si="0"/>
        <v/>
      </c>
      <c r="AC49" s="493" t="str">
        <f t="shared" si="46"/>
        <v/>
      </c>
      <c r="AD49" s="736" t="str">
        <f t="shared" si="57"/>
        <v/>
      </c>
      <c r="AE49" s="496"/>
      <c r="AG49" s="738" t="str">
        <f t="shared" si="1"/>
        <v>PENDIENTE</v>
      </c>
      <c r="AH49" s="747" t="s">
        <v>865</v>
      </c>
      <c r="AI49" s="733" t="s">
        <v>1039</v>
      </c>
      <c r="AJ49" s="733">
        <v>0.5</v>
      </c>
      <c r="AK49" s="745">
        <f t="shared" ref="AK49:AK54" si="60">(IF(AJ49="","",IF(OR($M49=0,$M49="",AH49=""),"",AJ49/$M49)))</f>
        <v>0.5</v>
      </c>
      <c r="AL49" s="744">
        <f t="shared" ref="AL49:AL54" si="61">(IF(OR($T49="",AK49=""),"",IF(OR($T49=0,AK49=0),0,IF((AK49*100%)/$T49&gt;100%,100%,(AK49*100%)/$T49))))</f>
        <v>0.5</v>
      </c>
      <c r="AM49" s="736" t="str">
        <f t="shared" ref="AM49:AM54" si="62">IF(AJ49="","",IF(AL49&lt;100%, IF(AL49&lt;50%, "ALERTA","EN TERMINO"), IF(AL49=100%, "OK", "EN TERMINO")))</f>
        <v>EN TERMINO</v>
      </c>
      <c r="AN49" s="743" t="s">
        <v>1036</v>
      </c>
      <c r="AP49" s="738" t="str">
        <f>IF(AL49=100%,IF(AL49&gt;50%,"CUMPLIDA","PENDIENTE"),IF(AL49&lt;50%,"INCUMPLIDA","PENDIENTE"))</f>
        <v>PENDIENTE</v>
      </c>
      <c r="AQ49" s="9">
        <v>44150</v>
      </c>
      <c r="AR49" s="737" t="s">
        <v>1316</v>
      </c>
      <c r="AT49" s="10" t="str">
        <f t="shared" ref="AT49:AT50" si="63">(IF(AS49="","",IF(OR($M49=0,$M49="",AQ49=""),"",AS49/$M49)))</f>
        <v/>
      </c>
      <c r="AU49" s="11" t="str">
        <f t="shared" ref="AU49:AU50" si="64">(IF(OR($T49="",AT49=""),"",IF(OR($T49=0,AT49=0),0,IF((AT49*100%)/$T49&gt;100%,100%,(AT49*100%)/$T49))))</f>
        <v/>
      </c>
      <c r="AV49" s="736" t="str">
        <f t="shared" ref="AV49:AV50" si="65">IF(AS49="","",IF(AU49&lt;100%, IF(AU49&lt;75%, "ALERTA","EN TERMINO"), IF(AU49=100%, "OK", "EN TERMINO")))</f>
        <v/>
      </c>
      <c r="AW49" s="825" t="s">
        <v>1317</v>
      </c>
      <c r="AY49" s="738" t="str">
        <f>IF(AU49=100%,IF(AU49&gt;75%,"CUMPLIDA","PENDIENTE"),IF(AU49&lt;75%,"INCUMPLIDA","PENDIENTE"))</f>
        <v>PENDIENTE</v>
      </c>
      <c r="BH49" s="738" t="str">
        <f>IF(AL49=100%,"CUMPLIDA","INCUMPLIDA")</f>
        <v>INCUMPLIDA</v>
      </c>
      <c r="BJ49" s="778" t="str">
        <f t="shared" ref="BJ49:BJ50" si="66">IF(AY49="CUMPLIDA","CERRADO","ABIERTO")</f>
        <v>ABIERTO</v>
      </c>
    </row>
    <row r="50" spans="1:62" s="739" customFormat="1" ht="35.1" customHeight="1" x14ac:dyDescent="0.2">
      <c r="A50" s="482"/>
      <c r="B50" s="482"/>
      <c r="C50" s="732" t="s">
        <v>154</v>
      </c>
      <c r="D50" s="482"/>
      <c r="E50" s="896"/>
      <c r="F50" s="482"/>
      <c r="G50" s="482">
        <v>7</v>
      </c>
      <c r="H50" s="483" t="s">
        <v>719</v>
      </c>
      <c r="I50" s="484" t="s">
        <v>204</v>
      </c>
      <c r="J50" s="488" t="s">
        <v>219</v>
      </c>
      <c r="K50" s="485" t="s">
        <v>225</v>
      </c>
      <c r="L50" s="485" t="s">
        <v>232</v>
      </c>
      <c r="M50" s="486">
        <v>1</v>
      </c>
      <c r="N50" s="732" t="s">
        <v>69</v>
      </c>
      <c r="O50" s="732" t="str">
        <f>IF(H50="","",VLOOKUP(H50,'[1]Procedimientos Publicar'!$C$6:$E$85,3,FALSE))</f>
        <v>SECRETARIA GENERAL</v>
      </c>
      <c r="P50" s="732" t="s">
        <v>168</v>
      </c>
      <c r="Q50" s="482"/>
      <c r="R50" s="482"/>
      <c r="S50" s="488"/>
      <c r="T50" s="489">
        <v>1</v>
      </c>
      <c r="U50" s="482"/>
      <c r="V50" s="490">
        <v>44012</v>
      </c>
      <c r="W50" s="490">
        <v>44012</v>
      </c>
      <c r="X50" s="490"/>
      <c r="Y50" s="491">
        <v>43830</v>
      </c>
      <c r="Z50" s="495"/>
      <c r="AA50" s="482"/>
      <c r="AB50" s="492" t="str">
        <f t="shared" si="0"/>
        <v/>
      </c>
      <c r="AC50" s="493" t="str">
        <f t="shared" si="46"/>
        <v/>
      </c>
      <c r="AD50" s="736" t="str">
        <f t="shared" si="57"/>
        <v/>
      </c>
      <c r="AE50" s="496"/>
      <c r="AG50" s="738" t="str">
        <f t="shared" si="1"/>
        <v>PENDIENTE</v>
      </c>
      <c r="AH50" s="747" t="s">
        <v>865</v>
      </c>
      <c r="AI50" s="733" t="s">
        <v>1040</v>
      </c>
      <c r="AJ50" s="733">
        <v>0</v>
      </c>
      <c r="AK50" s="745">
        <f t="shared" si="60"/>
        <v>0</v>
      </c>
      <c r="AL50" s="744">
        <f t="shared" si="61"/>
        <v>0</v>
      </c>
      <c r="AM50" s="736" t="str">
        <f t="shared" si="62"/>
        <v>ALERTA</v>
      </c>
      <c r="AN50" s="359" t="s">
        <v>1041</v>
      </c>
      <c r="AP50" s="738" t="str">
        <f>IF(AL50=100%,IF(AL50&gt;50%,"CUMPLIDA","PENDIENTE"),IF(AL50&lt;50%,"INCUMPLIDA","PENDIENTE"))</f>
        <v>INCUMPLIDA</v>
      </c>
      <c r="AQ50" s="9">
        <v>44150</v>
      </c>
      <c r="AR50" s="737" t="s">
        <v>1318</v>
      </c>
      <c r="AT50" s="10" t="str">
        <f t="shared" si="63"/>
        <v/>
      </c>
      <c r="AU50" s="11" t="str">
        <f t="shared" si="64"/>
        <v/>
      </c>
      <c r="AV50" s="736" t="str">
        <f t="shared" si="65"/>
        <v/>
      </c>
      <c r="AW50" s="825" t="s">
        <v>1319</v>
      </c>
      <c r="AY50" s="738" t="str">
        <f t="shared" ref="AY50" si="67">IF(AU50=100%,IF(AU50&gt;75%,"CUMPLIDA","PENDIENTE"),IF(AU50&lt;75%,"INCUMPLIDA","PENDIENTE"))</f>
        <v>PENDIENTE</v>
      </c>
      <c r="BH50" s="738" t="str">
        <f>IF(AL50=100%,"CUMPLIDA","INCUMPLIDA")</f>
        <v>INCUMPLIDA</v>
      </c>
      <c r="BJ50" s="778" t="str">
        <f t="shared" si="66"/>
        <v>ABIERTO</v>
      </c>
    </row>
    <row r="51" spans="1:62" s="739" customFormat="1" ht="35.1" customHeight="1" x14ac:dyDescent="0.2">
      <c r="A51" s="482"/>
      <c r="B51" s="482"/>
      <c r="C51" s="732" t="s">
        <v>154</v>
      </c>
      <c r="D51" s="482"/>
      <c r="E51" s="896"/>
      <c r="F51" s="482"/>
      <c r="G51" s="482">
        <v>8</v>
      </c>
      <c r="H51" s="483" t="s">
        <v>719</v>
      </c>
      <c r="I51" s="80" t="s">
        <v>205</v>
      </c>
      <c r="J51" s="488" t="s">
        <v>220</v>
      </c>
      <c r="K51" s="497" t="s">
        <v>221</v>
      </c>
      <c r="L51" s="485" t="s">
        <v>233</v>
      </c>
      <c r="M51" s="486">
        <v>1</v>
      </c>
      <c r="N51" s="732" t="s">
        <v>69</v>
      </c>
      <c r="O51" s="732" t="str">
        <f>IF(H51="","",VLOOKUP(H51,'[1]Procedimientos Publicar'!$C$6:$E$85,3,FALSE))</f>
        <v>SECRETARIA GENERAL</v>
      </c>
      <c r="P51" s="732" t="s">
        <v>168</v>
      </c>
      <c r="Q51" s="482"/>
      <c r="R51" s="482"/>
      <c r="S51" s="497"/>
      <c r="T51" s="489">
        <v>1</v>
      </c>
      <c r="U51" s="482"/>
      <c r="V51" s="490">
        <v>43831</v>
      </c>
      <c r="W51" s="490">
        <v>44074</v>
      </c>
      <c r="X51" s="490"/>
      <c r="Y51" s="491">
        <v>43830</v>
      </c>
      <c r="Z51" s="495"/>
      <c r="AA51" s="482"/>
      <c r="AB51" s="492" t="str">
        <f t="shared" si="0"/>
        <v/>
      </c>
      <c r="AC51" s="493" t="str">
        <f t="shared" si="46"/>
        <v/>
      </c>
      <c r="AD51" s="736" t="str">
        <f t="shared" si="57"/>
        <v/>
      </c>
      <c r="AE51" s="496"/>
      <c r="AG51" s="738"/>
      <c r="AH51" s="747" t="s">
        <v>865</v>
      </c>
      <c r="AI51" s="733" t="s">
        <v>997</v>
      </c>
      <c r="AJ51" s="733">
        <v>1</v>
      </c>
      <c r="AK51" s="745">
        <f t="shared" si="60"/>
        <v>1</v>
      </c>
      <c r="AL51" s="744">
        <f t="shared" si="61"/>
        <v>1</v>
      </c>
      <c r="AM51" s="736" t="str">
        <f t="shared" si="62"/>
        <v>OK</v>
      </c>
      <c r="AN51" s="743" t="s">
        <v>1042</v>
      </c>
      <c r="AP51" s="738" t="str">
        <f t="shared" ref="AP51:AP52" si="68">IF(AL51=100%,IF(AL51&gt;50%,"CUMPLIDA","PENDIENTE"),IF(AL51&lt;50%,"INCUMPLIDA","PENDIENTE"))</f>
        <v>CUMPLIDA</v>
      </c>
      <c r="BH51" s="738" t="str">
        <f>IF(AL51=100%,"CUMPLIDA","INCUMPLIDA")</f>
        <v>CUMPLIDA</v>
      </c>
      <c r="BJ51" s="740" t="str">
        <f t="shared" ref="BJ51:BJ52" si="69">IF(AP51="CUMPLIDA","CERRADO","ABIERTO")</f>
        <v>CERRADO</v>
      </c>
    </row>
    <row r="52" spans="1:62" s="739" customFormat="1" ht="35.1" customHeight="1" x14ac:dyDescent="0.2">
      <c r="A52" s="482"/>
      <c r="B52" s="482"/>
      <c r="C52" s="732" t="s">
        <v>154</v>
      </c>
      <c r="D52" s="482"/>
      <c r="E52" s="896"/>
      <c r="F52" s="482"/>
      <c r="G52" s="482">
        <v>9</v>
      </c>
      <c r="H52" s="483" t="s">
        <v>719</v>
      </c>
      <c r="I52" s="484" t="s">
        <v>206</v>
      </c>
      <c r="J52" s="488" t="s">
        <v>220</v>
      </c>
      <c r="K52" s="497" t="s">
        <v>221</v>
      </c>
      <c r="L52" s="485" t="s">
        <v>233</v>
      </c>
      <c r="M52" s="486">
        <v>1</v>
      </c>
      <c r="N52" s="732" t="s">
        <v>69</v>
      </c>
      <c r="O52" s="732" t="str">
        <f>IF(H52="","",VLOOKUP(H52,'[1]Procedimientos Publicar'!$C$6:$E$85,3,FALSE))</f>
        <v>SECRETARIA GENERAL</v>
      </c>
      <c r="P52" s="732" t="s">
        <v>168</v>
      </c>
      <c r="Q52" s="482"/>
      <c r="R52" s="482"/>
      <c r="S52" s="497"/>
      <c r="T52" s="489">
        <v>1</v>
      </c>
      <c r="U52" s="482"/>
      <c r="V52" s="490">
        <v>43831</v>
      </c>
      <c r="W52" s="490">
        <v>44074</v>
      </c>
      <c r="X52" s="490"/>
      <c r="Y52" s="491">
        <v>43830</v>
      </c>
      <c r="Z52" s="495"/>
      <c r="AA52" s="482"/>
      <c r="AB52" s="492" t="str">
        <f t="shared" si="0"/>
        <v/>
      </c>
      <c r="AC52" s="493" t="str">
        <f t="shared" si="46"/>
        <v/>
      </c>
      <c r="AD52" s="736" t="str">
        <f t="shared" si="57"/>
        <v/>
      </c>
      <c r="AE52" s="496"/>
      <c r="AG52" s="738"/>
      <c r="AH52" s="747" t="s">
        <v>865</v>
      </c>
      <c r="AI52" s="733" t="s">
        <v>1043</v>
      </c>
      <c r="AJ52" s="733">
        <v>1</v>
      </c>
      <c r="AK52" s="745">
        <f t="shared" si="60"/>
        <v>1</v>
      </c>
      <c r="AL52" s="744">
        <f t="shared" si="61"/>
        <v>1</v>
      </c>
      <c r="AM52" s="736" t="str">
        <f t="shared" si="62"/>
        <v>OK</v>
      </c>
      <c r="AN52" s="743" t="s">
        <v>1044</v>
      </c>
      <c r="AP52" s="738" t="str">
        <f t="shared" si="68"/>
        <v>CUMPLIDA</v>
      </c>
      <c r="BH52" s="738" t="str">
        <f>IF(AL52=100%,"CUMPLIDA","INCUMPLIDA")</f>
        <v>CUMPLIDA</v>
      </c>
      <c r="BJ52" s="740" t="str">
        <f t="shared" si="69"/>
        <v>CERRADO</v>
      </c>
    </row>
    <row r="53" spans="1:62" s="739" customFormat="1" ht="35.1" customHeight="1" x14ac:dyDescent="0.25">
      <c r="A53" s="482"/>
      <c r="B53" s="482"/>
      <c r="C53" s="732" t="s">
        <v>154</v>
      </c>
      <c r="D53" s="482"/>
      <c r="E53" s="896"/>
      <c r="F53" s="482"/>
      <c r="G53" s="482">
        <v>10</v>
      </c>
      <c r="H53" s="483" t="s">
        <v>719</v>
      </c>
      <c r="I53" s="498" t="s">
        <v>207</v>
      </c>
      <c r="J53" s="499"/>
      <c r="K53" s="485"/>
      <c r="L53" s="485"/>
      <c r="M53" s="486"/>
      <c r="N53" s="732" t="s">
        <v>69</v>
      </c>
      <c r="O53" s="732" t="str">
        <f>IF(H53="","",VLOOKUP(H53,'[1]Procedimientos Publicar'!$C$6:$E$85,3,FALSE))</f>
        <v>SECRETARIA GENERAL</v>
      </c>
      <c r="P53" s="732" t="s">
        <v>168</v>
      </c>
      <c r="Q53" s="482"/>
      <c r="R53" s="482"/>
      <c r="S53" s="488"/>
      <c r="T53" s="489">
        <v>1</v>
      </c>
      <c r="U53" s="482"/>
      <c r="V53" s="490"/>
      <c r="W53" s="490"/>
      <c r="X53" s="490"/>
      <c r="Y53" s="491">
        <v>43830</v>
      </c>
      <c r="Z53" s="500" t="s">
        <v>238</v>
      </c>
      <c r="AA53" s="482"/>
      <c r="AB53" s="492" t="str">
        <f t="shared" si="0"/>
        <v/>
      </c>
      <c r="AC53" s="493" t="str">
        <f t="shared" si="46"/>
        <v/>
      </c>
      <c r="AD53" s="736" t="str">
        <f t="shared" si="57"/>
        <v/>
      </c>
      <c r="AE53" s="501" t="s">
        <v>252</v>
      </c>
      <c r="AG53" s="738" t="str">
        <f t="shared" si="1"/>
        <v>PENDIENTE</v>
      </c>
      <c r="AH53" s="747" t="s">
        <v>865</v>
      </c>
      <c r="AI53" s="733" t="s">
        <v>1128</v>
      </c>
      <c r="AJ53" s="733"/>
      <c r="AK53" s="745" t="str">
        <f t="shared" si="60"/>
        <v/>
      </c>
      <c r="AL53" s="744" t="str">
        <f t="shared" si="61"/>
        <v/>
      </c>
      <c r="AM53" s="736" t="str">
        <f t="shared" si="62"/>
        <v/>
      </c>
      <c r="AN53" s="743" t="s">
        <v>1045</v>
      </c>
      <c r="AQ53" s="9">
        <v>44150</v>
      </c>
      <c r="AR53" s="737" t="s">
        <v>1320</v>
      </c>
      <c r="AT53" s="10" t="str">
        <f t="shared" ref="AT53:AT54" si="70">(IF(AS53="","",IF(OR($M53=0,$M53="",AQ53=""),"",AS53/$M53)))</f>
        <v/>
      </c>
      <c r="AU53" s="11" t="str">
        <f t="shared" ref="AU53:AU54" si="71">(IF(OR($T53="",AT53=""),"",IF(OR($T53=0,AT53=0),0,IF((AT53*100%)/$T53&gt;100%,100%,(AT53*100%)/$T53))))</f>
        <v/>
      </c>
      <c r="AV53" s="736" t="str">
        <f t="shared" ref="AV53:AV54" si="72">IF(AS53="","",IF(AU53&lt;100%, IF(AU53&lt;75%, "ALERTA","EN TERMINO"), IF(AU53=100%, "OK", "EN TERMINO")))</f>
        <v/>
      </c>
      <c r="AW53" s="825" t="s">
        <v>1319</v>
      </c>
      <c r="AY53" s="738" t="str">
        <f t="shared" ref="AY53:AY54" si="73">IF(AU53=100%,IF(AU53&gt;75%,"CUMPLIDA","PENDIENTE"),IF(AU53&lt;75%,"INCUMPLIDA","PENDIENTE"))</f>
        <v>PENDIENTE</v>
      </c>
      <c r="BH53" s="738"/>
      <c r="BJ53" s="778" t="str">
        <f t="shared" ref="BJ53:BJ54" si="74">IF(AY53="CUMPLIDA","CERRADO","ABIERTO")</f>
        <v>ABIERTO</v>
      </c>
    </row>
    <row r="54" spans="1:62" s="739" customFormat="1" ht="35.1" customHeight="1" x14ac:dyDescent="0.25">
      <c r="A54" s="482"/>
      <c r="B54" s="482"/>
      <c r="C54" s="732" t="s">
        <v>154</v>
      </c>
      <c r="D54" s="482"/>
      <c r="E54" s="896"/>
      <c r="F54" s="482"/>
      <c r="G54" s="482">
        <v>11</v>
      </c>
      <c r="H54" s="483" t="s">
        <v>719</v>
      </c>
      <c r="I54" s="498" t="s">
        <v>208</v>
      </c>
      <c r="J54" s="499"/>
      <c r="K54" s="485"/>
      <c r="L54" s="485"/>
      <c r="M54" s="486"/>
      <c r="N54" s="732" t="s">
        <v>69</v>
      </c>
      <c r="O54" s="732" t="str">
        <f>IF(H54="","",VLOOKUP(H54,'[1]Procedimientos Publicar'!$C$6:$E$85,3,FALSE))</f>
        <v>SECRETARIA GENERAL</v>
      </c>
      <c r="P54" s="732" t="s">
        <v>168</v>
      </c>
      <c r="Q54" s="482"/>
      <c r="R54" s="482"/>
      <c r="S54" s="488"/>
      <c r="T54" s="489">
        <v>1</v>
      </c>
      <c r="U54" s="482"/>
      <c r="V54" s="490"/>
      <c r="W54" s="490"/>
      <c r="X54" s="490"/>
      <c r="Y54" s="491">
        <v>43830</v>
      </c>
      <c r="Z54" s="500" t="s">
        <v>238</v>
      </c>
      <c r="AA54" s="482"/>
      <c r="AB54" s="492" t="str">
        <f t="shared" si="0"/>
        <v/>
      </c>
      <c r="AC54" s="493" t="str">
        <f t="shared" si="46"/>
        <v/>
      </c>
      <c r="AD54" s="736" t="str">
        <f t="shared" si="57"/>
        <v/>
      </c>
      <c r="AE54" s="501" t="s">
        <v>252</v>
      </c>
      <c r="AG54" s="738" t="str">
        <f t="shared" si="1"/>
        <v>PENDIENTE</v>
      </c>
      <c r="AH54" s="747" t="s">
        <v>865</v>
      </c>
      <c r="AI54" s="733" t="s">
        <v>1127</v>
      </c>
      <c r="AJ54" s="733"/>
      <c r="AK54" s="745" t="str">
        <f t="shared" si="60"/>
        <v/>
      </c>
      <c r="AL54" s="744" t="str">
        <f t="shared" si="61"/>
        <v/>
      </c>
      <c r="AM54" s="736" t="str">
        <f t="shared" si="62"/>
        <v/>
      </c>
      <c r="AN54" s="743" t="s">
        <v>1045</v>
      </c>
      <c r="AQ54" s="9">
        <v>44150</v>
      </c>
      <c r="AR54" s="737" t="s">
        <v>1321</v>
      </c>
      <c r="AT54" s="10" t="str">
        <f t="shared" si="70"/>
        <v/>
      </c>
      <c r="AU54" s="11" t="str">
        <f t="shared" si="71"/>
        <v/>
      </c>
      <c r="AV54" s="736" t="str">
        <f t="shared" si="72"/>
        <v/>
      </c>
      <c r="AW54" s="825" t="s">
        <v>1319</v>
      </c>
      <c r="AY54" s="738" t="str">
        <f t="shared" si="73"/>
        <v>PENDIENTE</v>
      </c>
      <c r="BH54" s="738"/>
      <c r="BJ54" s="778" t="str">
        <f t="shared" si="74"/>
        <v>ABIERTO</v>
      </c>
    </row>
    <row r="55" spans="1:62" s="739" customFormat="1" ht="35.1" customHeight="1" x14ac:dyDescent="0.25">
      <c r="A55" s="482"/>
      <c r="B55" s="482"/>
      <c r="C55" s="732" t="s">
        <v>154</v>
      </c>
      <c r="D55" s="482"/>
      <c r="E55" s="896"/>
      <c r="F55" s="482"/>
      <c r="G55" s="482">
        <v>12</v>
      </c>
      <c r="H55" s="483" t="s">
        <v>719</v>
      </c>
      <c r="I55" s="502" t="s">
        <v>209</v>
      </c>
      <c r="J55" s="484" t="s">
        <v>217</v>
      </c>
      <c r="K55" s="485" t="s">
        <v>223</v>
      </c>
      <c r="L55" s="485" t="s">
        <v>234</v>
      </c>
      <c r="M55" s="486">
        <v>1</v>
      </c>
      <c r="N55" s="732" t="s">
        <v>69</v>
      </c>
      <c r="O55" s="732" t="str">
        <f>IF(H55="","",VLOOKUP(H55,'[1]Procedimientos Publicar'!$C$6:$E$85,3,FALSE))</f>
        <v>SECRETARIA GENERAL</v>
      </c>
      <c r="P55" s="732" t="s">
        <v>168</v>
      </c>
      <c r="Q55" s="482"/>
      <c r="R55" s="482"/>
      <c r="S55" s="488"/>
      <c r="T55" s="489">
        <v>1</v>
      </c>
      <c r="U55" s="482"/>
      <c r="V55" s="490">
        <v>43617</v>
      </c>
      <c r="W55" s="490">
        <v>43830</v>
      </c>
      <c r="X55" s="490"/>
      <c r="Y55" s="491">
        <v>43830</v>
      </c>
      <c r="Z55" s="26" t="s">
        <v>237</v>
      </c>
      <c r="AA55" s="482">
        <v>1</v>
      </c>
      <c r="AB55" s="492">
        <f t="shared" si="0"/>
        <v>1</v>
      </c>
      <c r="AC55" s="493">
        <f t="shared" si="46"/>
        <v>1</v>
      </c>
      <c r="AD55" s="736" t="str">
        <f t="shared" si="57"/>
        <v>OK</v>
      </c>
      <c r="AE55" s="82" t="s">
        <v>250</v>
      </c>
      <c r="AG55" s="738" t="str">
        <f t="shared" si="1"/>
        <v>CUMPLIDA</v>
      </c>
      <c r="BH55" s="738" t="str">
        <f t="shared" ref="BH55:BH57" si="75">IF(AC55=100%,"CUMPLIDA","INCUMPLIDA")</f>
        <v>CUMPLIDA</v>
      </c>
      <c r="BJ55" s="740" t="str">
        <f t="shared" si="59"/>
        <v>CERRADO</v>
      </c>
    </row>
    <row r="56" spans="1:62" s="739" customFormat="1" ht="35.1" customHeight="1" x14ac:dyDescent="0.25">
      <c r="A56" s="482"/>
      <c r="B56" s="482"/>
      <c r="C56" s="732" t="s">
        <v>154</v>
      </c>
      <c r="D56" s="482"/>
      <c r="E56" s="896"/>
      <c r="F56" s="482"/>
      <c r="G56" s="482">
        <v>13</v>
      </c>
      <c r="H56" s="483" t="s">
        <v>719</v>
      </c>
      <c r="I56" s="502" t="s">
        <v>210</v>
      </c>
      <c r="J56" s="484" t="s">
        <v>217</v>
      </c>
      <c r="K56" s="485" t="s">
        <v>223</v>
      </c>
      <c r="L56" s="485" t="s">
        <v>234</v>
      </c>
      <c r="M56" s="486">
        <v>1</v>
      </c>
      <c r="N56" s="732" t="s">
        <v>69</v>
      </c>
      <c r="O56" s="732" t="str">
        <f>IF(H56="","",VLOOKUP(H56,'[1]Procedimientos Publicar'!$C$6:$E$85,3,FALSE))</f>
        <v>SECRETARIA GENERAL</v>
      </c>
      <c r="P56" s="732" t="s">
        <v>168</v>
      </c>
      <c r="Q56" s="482"/>
      <c r="R56" s="482"/>
      <c r="S56" s="488"/>
      <c r="T56" s="489">
        <v>1</v>
      </c>
      <c r="U56" s="482"/>
      <c r="V56" s="490">
        <v>43617</v>
      </c>
      <c r="W56" s="490">
        <v>43830</v>
      </c>
      <c r="X56" s="490"/>
      <c r="Y56" s="491">
        <v>43830</v>
      </c>
      <c r="Z56" s="26" t="s">
        <v>237</v>
      </c>
      <c r="AA56" s="482">
        <v>1</v>
      </c>
      <c r="AB56" s="492">
        <f t="shared" si="0"/>
        <v>1</v>
      </c>
      <c r="AC56" s="493">
        <f t="shared" si="46"/>
        <v>1</v>
      </c>
      <c r="AD56" s="736" t="str">
        <f t="shared" si="57"/>
        <v>OK</v>
      </c>
      <c r="AE56" s="82" t="s">
        <v>250</v>
      </c>
      <c r="AG56" s="738" t="str">
        <f t="shared" si="1"/>
        <v>CUMPLIDA</v>
      </c>
      <c r="BH56" s="738" t="str">
        <f t="shared" si="75"/>
        <v>CUMPLIDA</v>
      </c>
      <c r="BJ56" s="740" t="str">
        <f t="shared" si="59"/>
        <v>CERRADO</v>
      </c>
    </row>
    <row r="57" spans="1:62" s="739" customFormat="1" ht="35.1" customHeight="1" x14ac:dyDescent="0.25">
      <c r="A57" s="482"/>
      <c r="B57" s="482"/>
      <c r="C57" s="732" t="s">
        <v>154</v>
      </c>
      <c r="D57" s="482"/>
      <c r="E57" s="896"/>
      <c r="F57" s="482"/>
      <c r="G57" s="482">
        <v>14</v>
      </c>
      <c r="H57" s="483" t="s">
        <v>719</v>
      </c>
      <c r="I57" s="502" t="s">
        <v>211</v>
      </c>
      <c r="J57" s="484" t="s">
        <v>217</v>
      </c>
      <c r="K57" s="485" t="s">
        <v>223</v>
      </c>
      <c r="L57" s="485" t="s">
        <v>234</v>
      </c>
      <c r="M57" s="486">
        <v>1</v>
      </c>
      <c r="N57" s="732" t="s">
        <v>69</v>
      </c>
      <c r="O57" s="732" t="str">
        <f>IF(H57="","",VLOOKUP(H57,'[1]Procedimientos Publicar'!$C$6:$E$85,3,FALSE))</f>
        <v>SECRETARIA GENERAL</v>
      </c>
      <c r="P57" s="732" t="s">
        <v>168</v>
      </c>
      <c r="Q57" s="482"/>
      <c r="R57" s="482"/>
      <c r="S57" s="488"/>
      <c r="T57" s="489">
        <v>1</v>
      </c>
      <c r="U57" s="482"/>
      <c r="V57" s="490">
        <v>43617</v>
      </c>
      <c r="W57" s="490">
        <v>43830</v>
      </c>
      <c r="X57" s="490"/>
      <c r="Y57" s="491">
        <v>43830</v>
      </c>
      <c r="Z57" s="26" t="s">
        <v>237</v>
      </c>
      <c r="AA57" s="482">
        <v>1</v>
      </c>
      <c r="AB57" s="492">
        <f t="shared" si="0"/>
        <v>1</v>
      </c>
      <c r="AC57" s="493">
        <f t="shared" si="46"/>
        <v>1</v>
      </c>
      <c r="AD57" s="736" t="str">
        <f t="shared" si="57"/>
        <v>OK</v>
      </c>
      <c r="AE57" s="82" t="s">
        <v>250</v>
      </c>
      <c r="AG57" s="738" t="str">
        <f t="shared" si="1"/>
        <v>CUMPLIDA</v>
      </c>
      <c r="BH57" s="738" t="str">
        <f t="shared" si="75"/>
        <v>CUMPLIDA</v>
      </c>
      <c r="BJ57" s="740" t="str">
        <f t="shared" si="59"/>
        <v>CERRADO</v>
      </c>
    </row>
    <row r="58" spans="1:62" s="739" customFormat="1" ht="35.1" customHeight="1" x14ac:dyDescent="0.2">
      <c r="A58" s="482"/>
      <c r="B58" s="482"/>
      <c r="C58" s="732" t="s">
        <v>154</v>
      </c>
      <c r="D58" s="482"/>
      <c r="E58" s="896"/>
      <c r="F58" s="482"/>
      <c r="G58" s="482">
        <v>15</v>
      </c>
      <c r="H58" s="483" t="s">
        <v>719</v>
      </c>
      <c r="I58" s="502" t="s">
        <v>212</v>
      </c>
      <c r="J58" s="484" t="s">
        <v>217</v>
      </c>
      <c r="K58" s="497" t="s">
        <v>222</v>
      </c>
      <c r="L58" s="485" t="s">
        <v>235</v>
      </c>
      <c r="M58" s="486">
        <v>1</v>
      </c>
      <c r="N58" s="732" t="s">
        <v>69</v>
      </c>
      <c r="O58" s="732" t="str">
        <f>IF(H58="","",VLOOKUP(H58,'[1]Procedimientos Publicar'!$C$6:$E$85,3,FALSE))</f>
        <v>SECRETARIA GENERAL</v>
      </c>
      <c r="P58" s="732" t="s">
        <v>168</v>
      </c>
      <c r="Q58" s="482"/>
      <c r="R58" s="482"/>
      <c r="S58" s="497"/>
      <c r="T58" s="489">
        <v>1</v>
      </c>
      <c r="U58" s="482"/>
      <c r="V58" s="490">
        <v>43831</v>
      </c>
      <c r="W58" s="490">
        <v>44104</v>
      </c>
      <c r="X58" s="490"/>
      <c r="Y58" s="491">
        <v>43830</v>
      </c>
      <c r="Z58" s="495"/>
      <c r="AA58" s="482"/>
      <c r="AB58" s="492" t="str">
        <f t="shared" si="0"/>
        <v/>
      </c>
      <c r="AC58" s="493" t="str">
        <f t="shared" si="46"/>
        <v/>
      </c>
      <c r="AD58" s="736" t="str">
        <f t="shared" si="57"/>
        <v/>
      </c>
      <c r="AE58" s="496"/>
      <c r="AG58" s="738" t="str">
        <f t="shared" si="1"/>
        <v>PENDIENTE</v>
      </c>
      <c r="AH58" s="747" t="s">
        <v>865</v>
      </c>
      <c r="AJ58" s="733">
        <v>0</v>
      </c>
      <c r="AK58" s="745">
        <f t="shared" ref="AK58" si="76">(IF(AJ58="","",IF(OR($M58=0,$M58="",AH58=""),"",AJ58/$M58)))</f>
        <v>0</v>
      </c>
      <c r="AL58" s="744">
        <f t="shared" ref="AL58" si="77">(IF(OR($T58="",AK58=""),"",IF(OR($T58=0,AK58=0),0,IF((AK58*100%)/$T58&gt;100%,100%,(AK58*100%)/$T58))))</f>
        <v>0</v>
      </c>
      <c r="AM58" s="736" t="str">
        <f>IF(AJ58="","",IF(AL58&lt;100%, IF(AL58&lt;50%, "ALERTA","EN TERMINO"), IF(AL58=100%, "OK", "EN TERMINO")))</f>
        <v>ALERTA</v>
      </c>
      <c r="AN58" s="743" t="s">
        <v>1046</v>
      </c>
      <c r="AP58" s="738" t="str">
        <f>IF(AL58=100%,IF(AL58&gt;50%,"CUMPLIDA","PENDIENTE"),IF(AL58&lt;50%,"INCUMPLIDA","PENDIENTE"))</f>
        <v>INCUMPLIDA</v>
      </c>
      <c r="AQ58" s="9">
        <v>44150</v>
      </c>
      <c r="AT58" s="10" t="str">
        <f t="shared" ref="AT58" si="78">(IF(AS58="","",IF(OR($M58=0,$M58="",AQ58=""),"",AS58/$M58)))</f>
        <v/>
      </c>
      <c r="AU58" s="11" t="str">
        <f t="shared" ref="AU58" si="79">(IF(OR($T58="",AT58=""),"",IF(OR($T58=0,AT58=0),0,IF((AT58*100%)/$T58&gt;100%,100%,(AT58*100%)/$T58))))</f>
        <v/>
      </c>
      <c r="AV58" s="736" t="str">
        <f t="shared" ref="AV58:AV64" si="80">IF(AS58="","",IF(AU58&lt;100%, IF(AU58&lt;75%, "ALERTA","EN TERMINO"), IF(AU58=100%, "OK", "EN TERMINO")))</f>
        <v/>
      </c>
      <c r="AW58" s="359" t="s">
        <v>1322</v>
      </c>
      <c r="AY58" s="738" t="str">
        <f t="shared" ref="AY58" si="81">IF(AU58=100%,IF(AU58&gt;75%,"CUMPLIDA","PENDIENTE"),IF(AU58&lt;75%,"INCUMPLIDA","PENDIENTE"))</f>
        <v>PENDIENTE</v>
      </c>
      <c r="BH58" s="738" t="str">
        <f>IF(AL58=100%,"CUMPLIDA","INCUMPLIDA")</f>
        <v>INCUMPLIDA</v>
      </c>
      <c r="BJ58" s="778" t="str">
        <f t="shared" ref="BJ58" si="82">IF(AY58="CUMPLIDA","CERRADO","ABIERTO")</f>
        <v>ABIERTO</v>
      </c>
    </row>
    <row r="59" spans="1:62" s="739" customFormat="1" ht="35.1" customHeight="1" x14ac:dyDescent="0.25">
      <c r="A59" s="503"/>
      <c r="B59" s="503"/>
      <c r="C59" s="504" t="s">
        <v>154</v>
      </c>
      <c r="D59" s="503"/>
      <c r="E59" s="923" t="s">
        <v>1332</v>
      </c>
      <c r="F59" s="503"/>
      <c r="G59" s="503">
        <v>1</v>
      </c>
      <c r="H59" s="504" t="s">
        <v>713</v>
      </c>
      <c r="I59" s="478" t="s">
        <v>240</v>
      </c>
      <c r="J59" s="503"/>
      <c r="K59" s="504" t="s">
        <v>1333</v>
      </c>
      <c r="L59" s="503"/>
      <c r="M59" s="503">
        <v>1</v>
      </c>
      <c r="N59" s="504" t="s">
        <v>69</v>
      </c>
      <c r="O59" s="504" t="str">
        <f>IF(H59="","",VLOOKUP(H59,'[1]Procedimientos Publicar'!$C$6:$E$85,3,FALSE))</f>
        <v>SECRETARIA GENERAL</v>
      </c>
      <c r="P59" s="504" t="s">
        <v>168</v>
      </c>
      <c r="Q59" s="503"/>
      <c r="R59" s="503"/>
      <c r="S59" s="503"/>
      <c r="T59" s="505">
        <v>1</v>
      </c>
      <c r="U59" s="503"/>
      <c r="V59" s="506"/>
      <c r="W59" s="506"/>
      <c r="X59" s="506"/>
      <c r="Y59" s="506">
        <v>43830</v>
      </c>
      <c r="Z59" s="503"/>
      <c r="AA59" s="503"/>
      <c r="AB59" s="507" t="str">
        <f t="shared" si="0"/>
        <v/>
      </c>
      <c r="AC59" s="508" t="str">
        <f t="shared" si="46"/>
        <v/>
      </c>
      <c r="AD59" s="736" t="str">
        <f t="shared" si="57"/>
        <v/>
      </c>
      <c r="AG59" s="741"/>
      <c r="AH59" s="747" t="s">
        <v>1071</v>
      </c>
      <c r="AJ59" s="739">
        <v>0</v>
      </c>
      <c r="AK59" s="745"/>
      <c r="AL59" s="744"/>
      <c r="AN59" s="359" t="s">
        <v>1047</v>
      </c>
      <c r="AQ59" s="9">
        <v>44150</v>
      </c>
      <c r="AR59" s="871" t="s">
        <v>1323</v>
      </c>
      <c r="AS59" s="859"/>
      <c r="AT59" s="866"/>
      <c r="AU59" s="867"/>
      <c r="AV59" s="858" t="str">
        <f t="shared" si="80"/>
        <v/>
      </c>
      <c r="AW59" s="871" t="s">
        <v>1324</v>
      </c>
      <c r="AX59" s="859"/>
      <c r="AY59" s="860"/>
      <c r="AZ59" s="870"/>
      <c r="BA59" s="871"/>
      <c r="BB59" s="871"/>
      <c r="BC59" s="868" t="str">
        <f t="shared" ref="BC59:BC64" si="83">(IF(BB59="","",IF(OR($M59=0,$M59="",AZ59=""),"",BB59/$M59)))</f>
        <v/>
      </c>
      <c r="BD59" s="869" t="str">
        <f t="shared" ref="BD59:BD64" si="84">(IF(OR($T59="",BC59=""),"",IF(OR($T59=0,BC59=0),0,IF((BC59*100%)/$T59&gt;100%,100%,(BC59*100%)/$T59))))</f>
        <v/>
      </c>
      <c r="BE59" s="858" t="str">
        <f t="shared" ref="BE59:BE64" si="85">IF(BB59="","",IF(BD59&lt;100%, IF(BD59&lt;100%, "ALERTA","EN TERMINO"), IF(BD59=100%, "OK", "EN TERMINO")))</f>
        <v/>
      </c>
      <c r="BF59" s="871"/>
      <c r="BG59" s="871"/>
      <c r="BH59" s="860" t="str">
        <f t="shared" ref="BH59:BH64" si="86">IF(AL59=100%,"CUMPLIDA","INCUMPLIDA")</f>
        <v>INCUMPLIDA</v>
      </c>
      <c r="BI59" s="872"/>
      <c r="BJ59" s="872" t="s">
        <v>1064</v>
      </c>
    </row>
    <row r="60" spans="1:62" s="739" customFormat="1" ht="35.1" customHeight="1" x14ac:dyDescent="0.25">
      <c r="A60" s="503"/>
      <c r="B60" s="503"/>
      <c r="C60" s="504" t="s">
        <v>154</v>
      </c>
      <c r="D60" s="503"/>
      <c r="E60" s="923"/>
      <c r="F60" s="503"/>
      <c r="G60" s="503">
        <v>2</v>
      </c>
      <c r="H60" s="504" t="s">
        <v>713</v>
      </c>
      <c r="I60" s="478" t="s">
        <v>241</v>
      </c>
      <c r="J60" s="503"/>
      <c r="K60" s="504" t="s">
        <v>1334</v>
      </c>
      <c r="L60" s="503"/>
      <c r="M60" s="503">
        <v>2</v>
      </c>
      <c r="N60" s="504" t="s">
        <v>69</v>
      </c>
      <c r="O60" s="504" t="str">
        <f>IF(H60="","",VLOOKUP(H60,'[1]Procedimientos Publicar'!$C$6:$E$85,3,FALSE))</f>
        <v>SECRETARIA GENERAL</v>
      </c>
      <c r="P60" s="504" t="s">
        <v>168</v>
      </c>
      <c r="Q60" s="503"/>
      <c r="R60" s="503"/>
      <c r="S60" s="503"/>
      <c r="T60" s="505">
        <v>1</v>
      </c>
      <c r="U60" s="503"/>
      <c r="V60" s="506"/>
      <c r="W60" s="506"/>
      <c r="X60" s="506"/>
      <c r="Y60" s="506">
        <v>43830</v>
      </c>
      <c r="Z60" s="503"/>
      <c r="AA60" s="503"/>
      <c r="AB60" s="507" t="str">
        <f t="shared" si="0"/>
        <v/>
      </c>
      <c r="AC60" s="508" t="str">
        <f t="shared" si="46"/>
        <v/>
      </c>
      <c r="AD60" s="736" t="str">
        <f t="shared" si="57"/>
        <v/>
      </c>
      <c r="AG60" s="741"/>
      <c r="AH60" s="747" t="s">
        <v>1072</v>
      </c>
      <c r="AJ60" s="739">
        <v>0</v>
      </c>
      <c r="AK60" s="745"/>
      <c r="AL60" s="744"/>
      <c r="AN60" s="359" t="s">
        <v>1047</v>
      </c>
      <c r="AQ60" s="9">
        <v>44150</v>
      </c>
      <c r="AR60" s="743" t="s">
        <v>1325</v>
      </c>
      <c r="AS60" s="859">
        <v>1.7</v>
      </c>
      <c r="AT60" s="866">
        <f t="shared" ref="AT60:AT64" si="87">(IF(AS60="","",IF(OR($M60=0,$M60="",AQ60=""),"",AS60/$M60)))</f>
        <v>0.85</v>
      </c>
      <c r="AU60" s="867">
        <f t="shared" ref="AU60:AU64" si="88">(IF(OR($T60="",AT60=""),"",IF(OR($T60=0,AT60=0),0,IF((AT60*100%)/$T60&gt;100%,100%,(AT60*100%)/$T60))))</f>
        <v>0.85</v>
      </c>
      <c r="AV60" s="858" t="str">
        <f>IF(AS60="","",IF(AU60&lt;100%, IF(AU60&lt;75%, "ALERTA","EN TERMINO"), IF(AU60=100%, "OK", "EN TERMINO")))</f>
        <v>EN TERMINO</v>
      </c>
      <c r="AW60" s="871" t="s">
        <v>1326</v>
      </c>
      <c r="AX60" s="859"/>
      <c r="AY60" s="860" t="str">
        <f t="shared" ref="AY60:AY64" si="89">IF(AU60=100%,IF(AU60&gt;75%,"CUMPLIDA","PENDIENTE"),IF(AU60&lt;75%,"INCUMPLIDA","PENDIENTE"))</f>
        <v>PENDIENTE</v>
      </c>
      <c r="AZ60" s="870"/>
      <c r="BA60" s="871"/>
      <c r="BB60" s="871"/>
      <c r="BC60" s="868" t="str">
        <f t="shared" si="83"/>
        <v/>
      </c>
      <c r="BD60" s="869" t="str">
        <f t="shared" si="84"/>
        <v/>
      </c>
      <c r="BE60" s="858" t="str">
        <f t="shared" si="85"/>
        <v/>
      </c>
      <c r="BF60" s="871"/>
      <c r="BG60" s="871"/>
      <c r="BH60" s="860" t="str">
        <f t="shared" si="86"/>
        <v>INCUMPLIDA</v>
      </c>
      <c r="BI60" s="872"/>
      <c r="BJ60" s="872" t="str">
        <f t="shared" ref="BJ60:BJ64" si="90">IF(AY60="CUMPLIDA","CERRADO","ABIERTO")</f>
        <v>ABIERTO</v>
      </c>
    </row>
    <row r="61" spans="1:62" s="739" customFormat="1" ht="35.1" customHeight="1" x14ac:dyDescent="0.25">
      <c r="A61" s="503"/>
      <c r="B61" s="503"/>
      <c r="C61" s="504" t="s">
        <v>154</v>
      </c>
      <c r="D61" s="503"/>
      <c r="E61" s="923"/>
      <c r="F61" s="503"/>
      <c r="G61" s="503">
        <v>3</v>
      </c>
      <c r="H61" s="504" t="s">
        <v>713</v>
      </c>
      <c r="I61" s="509" t="s">
        <v>242</v>
      </c>
      <c r="J61" s="503"/>
      <c r="K61" s="504" t="s">
        <v>1335</v>
      </c>
      <c r="L61" s="503"/>
      <c r="M61" s="503">
        <v>2</v>
      </c>
      <c r="N61" s="504" t="s">
        <v>69</v>
      </c>
      <c r="O61" s="504" t="str">
        <f>IF(H61="","",VLOOKUP(H61,'[1]Procedimientos Publicar'!$C$6:$E$85,3,FALSE))</f>
        <v>SECRETARIA GENERAL</v>
      </c>
      <c r="P61" s="504" t="s">
        <v>168</v>
      </c>
      <c r="Q61" s="503"/>
      <c r="R61" s="503"/>
      <c r="S61" s="503"/>
      <c r="T61" s="505">
        <v>1</v>
      </c>
      <c r="U61" s="503"/>
      <c r="V61" s="506"/>
      <c r="W61" s="506"/>
      <c r="X61" s="506"/>
      <c r="Y61" s="506">
        <v>43830</v>
      </c>
      <c r="Z61" s="503"/>
      <c r="AA61" s="503"/>
      <c r="AB61" s="507" t="str">
        <f t="shared" si="0"/>
        <v/>
      </c>
      <c r="AC61" s="508" t="str">
        <f t="shared" si="46"/>
        <v/>
      </c>
      <c r="AD61" s="736" t="str">
        <f t="shared" si="57"/>
        <v/>
      </c>
      <c r="AG61" s="741"/>
      <c r="AH61" s="747" t="s">
        <v>1073</v>
      </c>
      <c r="AJ61" s="739">
        <v>0</v>
      </c>
      <c r="AK61" s="745"/>
      <c r="AL61" s="744"/>
      <c r="AN61" s="359" t="s">
        <v>1047</v>
      </c>
      <c r="AQ61" s="9">
        <v>44150</v>
      </c>
      <c r="AR61" s="743" t="s">
        <v>1327</v>
      </c>
      <c r="AS61" s="859">
        <v>2</v>
      </c>
      <c r="AT61" s="866">
        <f t="shared" si="87"/>
        <v>1</v>
      </c>
      <c r="AU61" s="867">
        <f t="shared" si="88"/>
        <v>1</v>
      </c>
      <c r="AV61" s="858" t="str">
        <f t="shared" si="80"/>
        <v>OK</v>
      </c>
      <c r="AW61" s="871" t="s">
        <v>1328</v>
      </c>
      <c r="AX61" s="859"/>
      <c r="AY61" s="860" t="str">
        <f t="shared" si="89"/>
        <v>CUMPLIDA</v>
      </c>
      <c r="AZ61" s="870"/>
      <c r="BA61" s="871"/>
      <c r="BB61" s="871"/>
      <c r="BC61" s="868" t="str">
        <f t="shared" si="83"/>
        <v/>
      </c>
      <c r="BD61" s="869" t="str">
        <f t="shared" si="84"/>
        <v/>
      </c>
      <c r="BE61" s="858" t="str">
        <f t="shared" si="85"/>
        <v/>
      </c>
      <c r="BF61" s="871"/>
      <c r="BG61" s="871"/>
      <c r="BH61" s="860" t="str">
        <f t="shared" si="86"/>
        <v>INCUMPLIDA</v>
      </c>
      <c r="BI61" s="872"/>
      <c r="BJ61" s="872" t="str">
        <f t="shared" si="90"/>
        <v>CERRADO</v>
      </c>
    </row>
    <row r="62" spans="1:62" s="433" customFormat="1" ht="35.1" customHeight="1" x14ac:dyDescent="0.25">
      <c r="A62" s="661"/>
      <c r="B62" s="661"/>
      <c r="C62" s="662" t="s">
        <v>154</v>
      </c>
      <c r="D62" s="661"/>
      <c r="E62" s="891" t="s">
        <v>863</v>
      </c>
      <c r="F62" s="661">
        <v>2020</v>
      </c>
      <c r="G62" s="661">
        <v>1</v>
      </c>
      <c r="H62" s="662" t="s">
        <v>713</v>
      </c>
      <c r="I62" s="668" t="s">
        <v>864</v>
      </c>
      <c r="J62" s="662"/>
      <c r="K62" s="662" t="s">
        <v>1051</v>
      </c>
      <c r="L62" s="662" t="s">
        <v>1048</v>
      </c>
      <c r="M62" s="661">
        <v>1</v>
      </c>
      <c r="N62" s="662" t="s">
        <v>69</v>
      </c>
      <c r="O62" s="662" t="str">
        <f>IF(H62="","",VLOOKUP(H62,'[1]Procedimientos Publicar'!$C$6:$E$85,3,FALSE))</f>
        <v>SECRETARIA GENERAL</v>
      </c>
      <c r="P62" s="662" t="s">
        <v>168</v>
      </c>
      <c r="Q62" s="661"/>
      <c r="R62" s="661"/>
      <c r="S62" s="661"/>
      <c r="T62" s="664">
        <v>1</v>
      </c>
      <c r="U62" s="661"/>
      <c r="V62" s="665"/>
      <c r="W62" s="665"/>
      <c r="X62" s="665"/>
      <c r="Y62" s="665" t="s">
        <v>865</v>
      </c>
      <c r="Z62" s="661"/>
      <c r="AA62" s="661"/>
      <c r="AB62" s="666"/>
      <c r="AC62" s="667"/>
      <c r="AD62" s="736"/>
      <c r="AE62" s="739"/>
      <c r="AF62" s="739"/>
      <c r="AG62" s="738"/>
      <c r="AH62" s="747" t="s">
        <v>1074</v>
      </c>
      <c r="AI62" s="739"/>
      <c r="AJ62" s="739">
        <v>0</v>
      </c>
      <c r="AK62" s="745"/>
      <c r="AL62" s="744"/>
      <c r="AM62" s="739"/>
      <c r="AN62" s="359" t="s">
        <v>1052</v>
      </c>
      <c r="AO62" s="739"/>
      <c r="AP62" s="739"/>
      <c r="AQ62" s="9">
        <v>44150</v>
      </c>
      <c r="AR62" s="743" t="s">
        <v>1329</v>
      </c>
      <c r="AS62" s="859">
        <v>1</v>
      </c>
      <c r="AT62" s="866">
        <f t="shared" si="87"/>
        <v>1</v>
      </c>
      <c r="AU62" s="867">
        <f t="shared" si="88"/>
        <v>1</v>
      </c>
      <c r="AV62" s="858" t="str">
        <f t="shared" si="80"/>
        <v>OK</v>
      </c>
      <c r="AW62" s="871" t="s">
        <v>1328</v>
      </c>
      <c r="AX62" s="859"/>
      <c r="AY62" s="860" t="str">
        <f t="shared" si="89"/>
        <v>CUMPLIDA</v>
      </c>
      <c r="AZ62" s="870"/>
      <c r="BA62" s="871"/>
      <c r="BB62" s="871"/>
      <c r="BC62" s="868" t="str">
        <f t="shared" si="83"/>
        <v/>
      </c>
      <c r="BD62" s="869" t="str">
        <f t="shared" si="84"/>
        <v/>
      </c>
      <c r="BE62" s="858" t="str">
        <f t="shared" si="85"/>
        <v/>
      </c>
      <c r="BF62" s="871"/>
      <c r="BG62" s="871"/>
      <c r="BH62" s="860" t="str">
        <f t="shared" si="86"/>
        <v>INCUMPLIDA</v>
      </c>
      <c r="BI62" s="872"/>
      <c r="BJ62" s="872" t="str">
        <f t="shared" si="90"/>
        <v>CERRADO</v>
      </c>
    </row>
    <row r="63" spans="1:62" s="433" customFormat="1" ht="35.1" customHeight="1" x14ac:dyDescent="0.25">
      <c r="A63" s="661"/>
      <c r="B63" s="661"/>
      <c r="C63" s="662" t="s">
        <v>154</v>
      </c>
      <c r="D63" s="661"/>
      <c r="E63" s="891"/>
      <c r="F63" s="661">
        <v>2020</v>
      </c>
      <c r="G63" s="661">
        <v>2</v>
      </c>
      <c r="H63" s="662" t="s">
        <v>713</v>
      </c>
      <c r="I63" s="663" t="s">
        <v>866</v>
      </c>
      <c r="J63" s="662"/>
      <c r="K63" s="662" t="s">
        <v>1336</v>
      </c>
      <c r="L63" s="662" t="s">
        <v>1048</v>
      </c>
      <c r="M63" s="661">
        <v>1</v>
      </c>
      <c r="N63" s="662" t="s">
        <v>69</v>
      </c>
      <c r="O63" s="662" t="str">
        <f>IF(H63="","",VLOOKUP(H63,'[1]Procedimientos Publicar'!$C$6:$E$85,3,FALSE))</f>
        <v>SECRETARIA GENERAL</v>
      </c>
      <c r="P63" s="662" t="s">
        <v>168</v>
      </c>
      <c r="Q63" s="661"/>
      <c r="R63" s="661"/>
      <c r="S63" s="661"/>
      <c r="T63" s="664">
        <v>1</v>
      </c>
      <c r="U63" s="661"/>
      <c r="V63" s="665"/>
      <c r="W63" s="665"/>
      <c r="X63" s="665"/>
      <c r="Y63" s="665" t="s">
        <v>865</v>
      </c>
      <c r="Z63" s="661"/>
      <c r="AA63" s="661"/>
      <c r="AB63" s="666"/>
      <c r="AC63" s="667"/>
      <c r="AD63" s="736"/>
      <c r="AE63" s="739"/>
      <c r="AF63" s="739"/>
      <c r="AG63" s="738"/>
      <c r="AH63" s="747" t="s">
        <v>1075</v>
      </c>
      <c r="AI63" s="739"/>
      <c r="AJ63" s="739">
        <v>0</v>
      </c>
      <c r="AK63" s="745"/>
      <c r="AL63" s="744"/>
      <c r="AM63" s="739"/>
      <c r="AN63" s="359" t="s">
        <v>1052</v>
      </c>
      <c r="AO63" s="739"/>
      <c r="AP63" s="739"/>
      <c r="AQ63" s="9">
        <v>44150</v>
      </c>
      <c r="AR63" s="871" t="s">
        <v>1380</v>
      </c>
      <c r="AS63" s="859">
        <v>0.8</v>
      </c>
      <c r="AT63" s="866">
        <f t="shared" si="87"/>
        <v>0.8</v>
      </c>
      <c r="AU63" s="867">
        <f t="shared" si="88"/>
        <v>0.8</v>
      </c>
      <c r="AV63" s="858" t="str">
        <f t="shared" si="80"/>
        <v>EN TERMINO</v>
      </c>
      <c r="AW63" s="871" t="s">
        <v>1330</v>
      </c>
      <c r="AX63" s="859"/>
      <c r="AY63" s="860" t="str">
        <f t="shared" si="89"/>
        <v>PENDIENTE</v>
      </c>
      <c r="AZ63" s="870"/>
      <c r="BA63" s="871"/>
      <c r="BB63" s="871"/>
      <c r="BC63" s="868" t="str">
        <f t="shared" si="83"/>
        <v/>
      </c>
      <c r="BD63" s="869" t="str">
        <f t="shared" si="84"/>
        <v/>
      </c>
      <c r="BE63" s="858" t="str">
        <f t="shared" si="85"/>
        <v/>
      </c>
      <c r="BF63" s="871"/>
      <c r="BG63" s="871"/>
      <c r="BH63" s="860" t="str">
        <f t="shared" si="86"/>
        <v>INCUMPLIDA</v>
      </c>
      <c r="BI63" s="872"/>
      <c r="BJ63" s="872" t="str">
        <f t="shared" si="90"/>
        <v>ABIERTO</v>
      </c>
    </row>
    <row r="64" spans="1:62" s="433" customFormat="1" ht="35.1" customHeight="1" x14ac:dyDescent="0.25">
      <c r="A64" s="661"/>
      <c r="B64" s="661"/>
      <c r="C64" s="662" t="s">
        <v>154</v>
      </c>
      <c r="D64" s="661"/>
      <c r="E64" s="891"/>
      <c r="F64" s="661">
        <v>2020</v>
      </c>
      <c r="G64" s="661">
        <v>3</v>
      </c>
      <c r="H64" s="662" t="s">
        <v>713</v>
      </c>
      <c r="I64" s="663" t="s">
        <v>867</v>
      </c>
      <c r="J64" s="662"/>
      <c r="K64" s="662" t="s">
        <v>1049</v>
      </c>
      <c r="L64" s="662" t="s">
        <v>1050</v>
      </c>
      <c r="M64" s="661">
        <v>1</v>
      </c>
      <c r="N64" s="662" t="s">
        <v>69</v>
      </c>
      <c r="O64" s="662" t="str">
        <f>IF(H64="","",VLOOKUP(H64,'[1]Procedimientos Publicar'!$C$6:$E$85,3,FALSE))</f>
        <v>SECRETARIA GENERAL</v>
      </c>
      <c r="P64" s="662" t="s">
        <v>168</v>
      </c>
      <c r="Q64" s="661"/>
      <c r="R64" s="661"/>
      <c r="S64" s="661"/>
      <c r="T64" s="664">
        <v>1</v>
      </c>
      <c r="U64" s="661"/>
      <c r="V64" s="665"/>
      <c r="W64" s="665"/>
      <c r="X64" s="665"/>
      <c r="Y64" s="665" t="s">
        <v>865</v>
      </c>
      <c r="Z64" s="661"/>
      <c r="AA64" s="661"/>
      <c r="AB64" s="666"/>
      <c r="AC64" s="667"/>
      <c r="AD64" s="736"/>
      <c r="AE64" s="739"/>
      <c r="AF64" s="739"/>
      <c r="AG64" s="738"/>
      <c r="AH64" s="747" t="s">
        <v>1076</v>
      </c>
      <c r="AI64" s="739"/>
      <c r="AJ64" s="739">
        <v>0</v>
      </c>
      <c r="AK64" s="739"/>
      <c r="AL64" s="739"/>
      <c r="AM64" s="739"/>
      <c r="AN64" s="359" t="s">
        <v>1052</v>
      </c>
      <c r="AO64" s="739"/>
      <c r="AP64" s="739"/>
      <c r="AQ64" s="9">
        <v>44150</v>
      </c>
      <c r="AR64" s="743" t="s">
        <v>1331</v>
      </c>
      <c r="AS64" s="859">
        <v>0.8</v>
      </c>
      <c r="AT64" s="866">
        <f t="shared" si="87"/>
        <v>0.8</v>
      </c>
      <c r="AU64" s="867">
        <f t="shared" si="88"/>
        <v>0.8</v>
      </c>
      <c r="AV64" s="858" t="str">
        <f t="shared" si="80"/>
        <v>EN TERMINO</v>
      </c>
      <c r="AW64" s="871" t="s">
        <v>1330</v>
      </c>
      <c r="AX64" s="859"/>
      <c r="AY64" s="860" t="str">
        <f t="shared" si="89"/>
        <v>PENDIENTE</v>
      </c>
      <c r="AZ64" s="870"/>
      <c r="BA64" s="871"/>
      <c r="BB64" s="871"/>
      <c r="BC64" s="868" t="str">
        <f t="shared" si="83"/>
        <v/>
      </c>
      <c r="BD64" s="869" t="str">
        <f t="shared" si="84"/>
        <v/>
      </c>
      <c r="BE64" s="858" t="str">
        <f t="shared" si="85"/>
        <v/>
      </c>
      <c r="BF64" s="871"/>
      <c r="BG64" s="871"/>
      <c r="BH64" s="860" t="str">
        <f t="shared" si="86"/>
        <v>INCUMPLIDA</v>
      </c>
      <c r="BI64" s="872"/>
      <c r="BJ64" s="872" t="str">
        <f t="shared" si="90"/>
        <v>ABIERTO</v>
      </c>
    </row>
    <row r="65" spans="1:62" s="735" customFormat="1" ht="35.1" customHeight="1" x14ac:dyDescent="0.25">
      <c r="A65" s="828"/>
      <c r="B65" s="828"/>
      <c r="C65" s="804" t="s">
        <v>154</v>
      </c>
      <c r="D65" s="828"/>
      <c r="E65" s="892" t="s">
        <v>1273</v>
      </c>
      <c r="F65" s="828"/>
      <c r="G65" s="805">
        <v>1</v>
      </c>
      <c r="H65" s="804" t="s">
        <v>713</v>
      </c>
      <c r="I65" s="829" t="s">
        <v>1274</v>
      </c>
      <c r="J65" s="828"/>
      <c r="K65" s="828"/>
      <c r="L65" s="828"/>
      <c r="M65" s="830"/>
      <c r="N65" s="828"/>
      <c r="O65" s="804" t="str">
        <f>IF(H65="","",VLOOKUP(H65,'[1]Procedimientos Publicar'!$C$6:$E$85,3,FALSE))</f>
        <v>SECRETARIA GENERAL</v>
      </c>
      <c r="P65" s="804" t="s">
        <v>168</v>
      </c>
      <c r="Q65" s="828"/>
      <c r="R65" s="828"/>
      <c r="S65" s="828"/>
      <c r="T65" s="807">
        <v>1</v>
      </c>
      <c r="U65" s="828"/>
      <c r="V65" s="831"/>
      <c r="W65" s="831"/>
      <c r="X65" s="832"/>
      <c r="Y65" s="833">
        <v>44150</v>
      </c>
      <c r="Z65" s="803"/>
      <c r="AA65" s="806"/>
      <c r="AB65" s="808" t="str">
        <f>(IF(AA65="","",IF(OR($M65=0,$M65="",$Y65=""),"",AA65/$M65)))</f>
        <v/>
      </c>
      <c r="AC65" s="809" t="str">
        <f t="shared" ref="AC65:AC70" si="91">(IF(OR($T65="",AB65=""),"",IF(OR($T65=0,AB65=0),0,IF((AB65*100%)/$T65&gt;100%,100%,(AB65*100%)/$T65))))</f>
        <v/>
      </c>
      <c r="AD65" s="736" t="str">
        <f t="shared" ref="AD65:AD70" si="92">IF(AA65="","",IF(AC65&lt;100%, IF(AC65&lt;25%, "ALERTA","EN TERMINO"), IF(AC65=100%, "OK", "EN TERMINO")))</f>
        <v/>
      </c>
      <c r="AE65" s="578"/>
      <c r="AF65" s="739"/>
      <c r="AG65" s="738" t="str">
        <f>IF(AC65=100%,IF(AC65&gt;25%,"CUMPLIDA","PENDIENTE"),IF(AC65&lt;25%,"INCUMPLIDA","PENDIENTE"))</f>
        <v>PENDIENTE</v>
      </c>
      <c r="AQ65" s="9">
        <v>44150</v>
      </c>
      <c r="AR65" s="873" t="s">
        <v>1381</v>
      </c>
      <c r="AS65" s="826"/>
      <c r="AT65" s="826"/>
      <c r="AU65" s="826"/>
      <c r="AV65" s="826"/>
      <c r="AW65" s="877" t="s">
        <v>1386</v>
      </c>
      <c r="AX65" s="826"/>
      <c r="AY65" s="826"/>
      <c r="AZ65" s="826"/>
      <c r="BA65" s="826"/>
      <c r="BB65" s="826"/>
      <c r="BC65" s="826"/>
      <c r="BD65" s="826"/>
      <c r="BE65" s="826"/>
      <c r="BF65" s="826"/>
      <c r="BG65" s="826"/>
      <c r="BH65" s="826"/>
      <c r="BI65" s="826"/>
      <c r="BJ65" s="872" t="s">
        <v>1064</v>
      </c>
    </row>
    <row r="66" spans="1:62" s="735" customFormat="1" ht="35.1" customHeight="1" x14ac:dyDescent="0.25">
      <c r="A66" s="828"/>
      <c r="B66" s="828"/>
      <c r="C66" s="804" t="s">
        <v>154</v>
      </c>
      <c r="D66" s="828"/>
      <c r="E66" s="892"/>
      <c r="F66" s="828"/>
      <c r="G66" s="805">
        <v>2</v>
      </c>
      <c r="H66" s="804" t="s">
        <v>713</v>
      </c>
      <c r="I66" s="834" t="s">
        <v>1275</v>
      </c>
      <c r="J66" s="828"/>
      <c r="K66" s="828"/>
      <c r="L66" s="828"/>
      <c r="M66" s="830"/>
      <c r="N66" s="828"/>
      <c r="O66" s="804" t="str">
        <f>IF(H66="","",VLOOKUP(H66,'[1]Procedimientos Publicar'!$C$6:$E$85,3,FALSE))</f>
        <v>SECRETARIA GENERAL</v>
      </c>
      <c r="P66" s="804" t="s">
        <v>168</v>
      </c>
      <c r="Q66" s="828"/>
      <c r="R66" s="828"/>
      <c r="S66" s="828"/>
      <c r="T66" s="807">
        <v>1</v>
      </c>
      <c r="U66" s="828"/>
      <c r="V66" s="832"/>
      <c r="W66" s="832"/>
      <c r="X66" s="832"/>
      <c r="Y66" s="833">
        <v>44150</v>
      </c>
      <c r="Z66" s="803"/>
      <c r="AA66" s="806"/>
      <c r="AB66" s="808" t="str">
        <f t="shared" ref="AB66:AB70" si="93">(IF(AA66="","",IF(OR($M66=0,$M66="",$Y66=""),"",AA66/$M66)))</f>
        <v/>
      </c>
      <c r="AC66" s="809" t="str">
        <f t="shared" si="91"/>
        <v/>
      </c>
      <c r="AD66" s="736" t="str">
        <f t="shared" si="92"/>
        <v/>
      </c>
      <c r="AG66" s="738" t="str">
        <f t="shared" ref="AG66:AG70" si="94">IF(AC66=100%,IF(AC66&gt;25%,"CUMPLIDA","PENDIENTE"),IF(AC66&lt;25%,"INCUMPLIDA","PENDIENTE"))</f>
        <v>PENDIENTE</v>
      </c>
      <c r="AQ66" s="9">
        <v>44150</v>
      </c>
      <c r="AR66" s="874" t="s">
        <v>1382</v>
      </c>
      <c r="AS66" s="826"/>
      <c r="AT66" s="826"/>
      <c r="AU66" s="826"/>
      <c r="AV66" s="826"/>
      <c r="AW66" s="877" t="s">
        <v>1387</v>
      </c>
      <c r="AX66" s="826"/>
      <c r="AY66" s="826"/>
      <c r="AZ66" s="826"/>
      <c r="BA66" s="826"/>
      <c r="BB66" s="826"/>
      <c r="BC66" s="826"/>
      <c r="BD66" s="826"/>
      <c r="BE66" s="826"/>
      <c r="BF66" s="826"/>
      <c r="BG66" s="826"/>
      <c r="BH66" s="826"/>
      <c r="BI66" s="826"/>
      <c r="BJ66" s="872" t="s">
        <v>1064</v>
      </c>
    </row>
    <row r="67" spans="1:62" s="735" customFormat="1" ht="35.1" customHeight="1" x14ac:dyDescent="0.25">
      <c r="A67" s="828"/>
      <c r="B67" s="828"/>
      <c r="C67" s="804" t="s">
        <v>154</v>
      </c>
      <c r="D67" s="828"/>
      <c r="E67" s="892"/>
      <c r="F67" s="828"/>
      <c r="G67" s="805">
        <v>3</v>
      </c>
      <c r="H67" s="804" t="s">
        <v>713</v>
      </c>
      <c r="I67" s="835" t="s">
        <v>1276</v>
      </c>
      <c r="J67" s="828"/>
      <c r="K67" s="828"/>
      <c r="L67" s="828"/>
      <c r="M67" s="830"/>
      <c r="N67" s="828"/>
      <c r="O67" s="804" t="str">
        <f>IF(H67="","",VLOOKUP(H67,'[1]Procedimientos Publicar'!$C$6:$E$85,3,FALSE))</f>
        <v>SECRETARIA GENERAL</v>
      </c>
      <c r="P67" s="804" t="s">
        <v>168</v>
      </c>
      <c r="Q67" s="828"/>
      <c r="R67" s="828"/>
      <c r="S67" s="828"/>
      <c r="T67" s="807">
        <v>1</v>
      </c>
      <c r="U67" s="828"/>
      <c r="V67" s="832"/>
      <c r="W67" s="832"/>
      <c r="X67" s="832"/>
      <c r="Y67" s="833">
        <v>44150</v>
      </c>
      <c r="Z67" s="803"/>
      <c r="AA67" s="806"/>
      <c r="AB67" s="808" t="str">
        <f t="shared" si="93"/>
        <v/>
      </c>
      <c r="AC67" s="809" t="str">
        <f t="shared" si="91"/>
        <v/>
      </c>
      <c r="AD67" s="736" t="str">
        <f t="shared" si="92"/>
        <v/>
      </c>
      <c r="AG67" s="738" t="str">
        <f t="shared" si="94"/>
        <v>PENDIENTE</v>
      </c>
      <c r="AQ67" s="9">
        <v>44150</v>
      </c>
      <c r="AR67" s="875" t="s">
        <v>1383</v>
      </c>
      <c r="AS67" s="826"/>
      <c r="AT67" s="866" t="str">
        <f t="shared" ref="AT67:AT70" si="95">(IF(AS67="","",IF(OR($M67=0,$M67="",AQ67=""),"",AS67/$M67)))</f>
        <v/>
      </c>
      <c r="AU67" s="867" t="str">
        <f t="shared" ref="AU67:AU70" si="96">(IF(OR($T67="",AT67=""),"",IF(OR($T67=0,AT67=0),0,IF((AT67*100%)/$T67&gt;100%,100%,(AT67*100%)/$T67))))</f>
        <v/>
      </c>
      <c r="AV67" s="858" t="str">
        <f t="shared" ref="AV67:AV70" si="97">IF(AS67="","",IF(AU67&lt;100%, IF(AU67&lt;75%, "ALERTA","EN TERMINO"), IF(AU67=100%, "OK", "EN TERMINO")))</f>
        <v/>
      </c>
      <c r="AW67" s="871"/>
      <c r="AX67" s="859"/>
      <c r="AY67" s="860" t="str">
        <f t="shared" ref="AY67:AY70" si="98">IF(AU67=100%,IF(AU67&gt;75%,"CUMPLIDA","PENDIENTE"),IF(AU67&lt;75%,"INCUMPLIDA","PENDIENTE"))</f>
        <v>PENDIENTE</v>
      </c>
      <c r="AZ67" s="870"/>
      <c r="BA67" s="871"/>
      <c r="BB67" s="871"/>
      <c r="BC67" s="868" t="str">
        <f t="shared" ref="BC67:BC70" si="99">(IF(BB67="","",IF(OR($M67=0,$M67="",AZ67=""),"",BB67/$M67)))</f>
        <v/>
      </c>
      <c r="BD67" s="869" t="str">
        <f t="shared" ref="BD67:BD70" si="100">(IF(OR($T67="",BC67=""),"",IF(OR($T67=0,BC67=0),0,IF((BC67*100%)/$T67&gt;100%,100%,(BC67*100%)/$T67))))</f>
        <v/>
      </c>
      <c r="BE67" s="858" t="str">
        <f t="shared" ref="BE67:BE70" si="101">IF(BB67="","",IF(BD67&lt;100%, IF(BD67&lt;100%, "ALERTA","EN TERMINO"), IF(BD67=100%, "OK", "EN TERMINO")))</f>
        <v/>
      </c>
      <c r="BF67" s="871"/>
      <c r="BG67" s="871"/>
      <c r="BH67" s="860" t="str">
        <f t="shared" ref="BH67:BH70" si="102">IF(AL67=100%,"CUMPLIDA","INCUMPLIDA")</f>
        <v>INCUMPLIDA</v>
      </c>
      <c r="BI67" s="872"/>
      <c r="BJ67" s="872" t="str">
        <f t="shared" ref="BJ67:BJ70" si="103">IF(AY67="CUMPLIDA","CERRADO","ABIERTO")</f>
        <v>ABIERTO</v>
      </c>
    </row>
    <row r="68" spans="1:62" s="690" customFormat="1" ht="35.1" customHeight="1" x14ac:dyDescent="0.25">
      <c r="A68" s="836"/>
      <c r="B68" s="836"/>
      <c r="C68" s="777" t="s">
        <v>154</v>
      </c>
      <c r="D68" s="836"/>
      <c r="E68" s="893" t="s">
        <v>1277</v>
      </c>
      <c r="F68" s="836"/>
      <c r="G68" s="836">
        <v>1</v>
      </c>
      <c r="H68" s="777" t="s">
        <v>713</v>
      </c>
      <c r="I68" s="837" t="s">
        <v>1278</v>
      </c>
      <c r="J68" s="836"/>
      <c r="K68" s="836"/>
      <c r="L68" s="836"/>
      <c r="M68" s="836"/>
      <c r="N68" s="836"/>
      <c r="O68" s="777" t="str">
        <f>IF(H68="","",VLOOKUP(H68,'[1]Procedimientos Publicar'!$C$6:$E$85,3,FALSE))</f>
        <v>SECRETARIA GENERAL</v>
      </c>
      <c r="P68" s="777" t="s">
        <v>168</v>
      </c>
      <c r="Q68" s="836"/>
      <c r="R68" s="836"/>
      <c r="S68" s="836"/>
      <c r="T68" s="838">
        <v>1</v>
      </c>
      <c r="U68" s="836"/>
      <c r="V68" s="839"/>
      <c r="W68" s="839"/>
      <c r="X68" s="839"/>
      <c r="Y68" s="840">
        <v>44150</v>
      </c>
      <c r="Z68" s="810"/>
      <c r="AA68" s="810"/>
      <c r="AB68" s="492" t="str">
        <f t="shared" si="93"/>
        <v/>
      </c>
      <c r="AC68" s="493" t="str">
        <f t="shared" si="91"/>
        <v/>
      </c>
      <c r="AD68" s="736" t="str">
        <f t="shared" si="92"/>
        <v/>
      </c>
      <c r="AG68" s="738" t="str">
        <f t="shared" si="94"/>
        <v>PENDIENTE</v>
      </c>
      <c r="AQ68" s="9">
        <v>44150</v>
      </c>
      <c r="AR68" s="873" t="s">
        <v>1384</v>
      </c>
      <c r="AS68" s="827"/>
      <c r="AT68" s="866" t="str">
        <f t="shared" si="95"/>
        <v/>
      </c>
      <c r="AU68" s="867" t="str">
        <f t="shared" si="96"/>
        <v/>
      </c>
      <c r="AV68" s="858" t="str">
        <f t="shared" si="97"/>
        <v/>
      </c>
      <c r="AW68" s="871"/>
      <c r="AX68" s="859"/>
      <c r="AY68" s="860" t="str">
        <f t="shared" si="98"/>
        <v>PENDIENTE</v>
      </c>
      <c r="AZ68" s="870"/>
      <c r="BA68" s="871"/>
      <c r="BB68" s="871"/>
      <c r="BC68" s="868" t="str">
        <f t="shared" si="99"/>
        <v/>
      </c>
      <c r="BD68" s="869" t="str">
        <f t="shared" si="100"/>
        <v/>
      </c>
      <c r="BE68" s="858" t="str">
        <f t="shared" si="101"/>
        <v/>
      </c>
      <c r="BF68" s="871"/>
      <c r="BG68" s="871"/>
      <c r="BH68" s="860" t="str">
        <f t="shared" si="102"/>
        <v>INCUMPLIDA</v>
      </c>
      <c r="BI68" s="872"/>
      <c r="BJ68" s="872" t="str">
        <f t="shared" si="103"/>
        <v>ABIERTO</v>
      </c>
    </row>
    <row r="69" spans="1:62" s="690" customFormat="1" ht="35.1" customHeight="1" x14ac:dyDescent="0.25">
      <c r="A69" s="836"/>
      <c r="B69" s="836"/>
      <c r="C69" s="777" t="s">
        <v>154</v>
      </c>
      <c r="D69" s="836"/>
      <c r="E69" s="893"/>
      <c r="F69" s="836"/>
      <c r="G69" s="836">
        <v>2</v>
      </c>
      <c r="H69" s="777" t="s">
        <v>713</v>
      </c>
      <c r="I69" s="837" t="s">
        <v>1279</v>
      </c>
      <c r="J69" s="836"/>
      <c r="K69" s="836"/>
      <c r="L69" s="836"/>
      <c r="M69" s="836"/>
      <c r="N69" s="836"/>
      <c r="O69" s="777" t="str">
        <f>IF(H69="","",VLOOKUP(H69,'[1]Procedimientos Publicar'!$C$6:$E$85,3,FALSE))</f>
        <v>SECRETARIA GENERAL</v>
      </c>
      <c r="P69" s="777" t="s">
        <v>168</v>
      </c>
      <c r="Q69" s="836"/>
      <c r="R69" s="836"/>
      <c r="S69" s="836"/>
      <c r="T69" s="838">
        <v>1</v>
      </c>
      <c r="U69" s="836"/>
      <c r="V69" s="839"/>
      <c r="W69" s="839"/>
      <c r="X69" s="839"/>
      <c r="Y69" s="840">
        <v>44150</v>
      </c>
      <c r="Z69" s="810"/>
      <c r="AA69" s="810"/>
      <c r="AB69" s="492" t="str">
        <f t="shared" si="93"/>
        <v/>
      </c>
      <c r="AC69" s="493" t="str">
        <f t="shared" si="91"/>
        <v/>
      </c>
      <c r="AD69" s="736" t="str">
        <f t="shared" si="92"/>
        <v/>
      </c>
      <c r="AG69" s="738" t="str">
        <f t="shared" si="94"/>
        <v>PENDIENTE</v>
      </c>
      <c r="AQ69" s="9">
        <v>44150</v>
      </c>
      <c r="AR69" s="876" t="s">
        <v>1385</v>
      </c>
      <c r="AS69" s="827"/>
      <c r="AT69" s="866" t="str">
        <f t="shared" si="95"/>
        <v/>
      </c>
      <c r="AU69" s="867" t="str">
        <f t="shared" si="96"/>
        <v/>
      </c>
      <c r="AV69" s="858" t="str">
        <f t="shared" si="97"/>
        <v/>
      </c>
      <c r="AW69" s="871"/>
      <c r="AX69" s="859"/>
      <c r="AY69" s="860" t="str">
        <f t="shared" si="98"/>
        <v>PENDIENTE</v>
      </c>
      <c r="AZ69" s="870"/>
      <c r="BA69" s="871"/>
      <c r="BB69" s="871"/>
      <c r="BC69" s="868" t="str">
        <f t="shared" si="99"/>
        <v/>
      </c>
      <c r="BD69" s="869" t="str">
        <f t="shared" si="100"/>
        <v/>
      </c>
      <c r="BE69" s="858" t="str">
        <f t="shared" si="101"/>
        <v/>
      </c>
      <c r="BF69" s="871"/>
      <c r="BG69" s="871"/>
      <c r="BH69" s="860" t="str">
        <f t="shared" si="102"/>
        <v>INCUMPLIDA</v>
      </c>
      <c r="BI69" s="872"/>
      <c r="BJ69" s="872" t="str">
        <f t="shared" si="103"/>
        <v>ABIERTO</v>
      </c>
    </row>
    <row r="70" spans="1:62" s="690" customFormat="1" ht="35.1" customHeight="1" x14ac:dyDescent="0.25">
      <c r="A70" s="836"/>
      <c r="B70" s="836"/>
      <c r="C70" s="777" t="s">
        <v>154</v>
      </c>
      <c r="D70" s="836"/>
      <c r="E70" s="893"/>
      <c r="F70" s="836"/>
      <c r="G70" s="836">
        <v>3</v>
      </c>
      <c r="H70" s="777" t="s">
        <v>713</v>
      </c>
      <c r="I70" s="837" t="s">
        <v>1280</v>
      </c>
      <c r="J70" s="836"/>
      <c r="K70" s="836"/>
      <c r="L70" s="836"/>
      <c r="M70" s="836"/>
      <c r="N70" s="836"/>
      <c r="O70" s="777" t="str">
        <f>IF(H70="","",VLOOKUP(H70,'[1]Procedimientos Publicar'!$C$6:$E$85,3,FALSE))</f>
        <v>SECRETARIA GENERAL</v>
      </c>
      <c r="P70" s="777" t="s">
        <v>168</v>
      </c>
      <c r="Q70" s="836"/>
      <c r="R70" s="836"/>
      <c r="S70" s="836"/>
      <c r="T70" s="838">
        <v>1</v>
      </c>
      <c r="U70" s="836"/>
      <c r="V70" s="839"/>
      <c r="W70" s="839"/>
      <c r="X70" s="839"/>
      <c r="Y70" s="840">
        <v>44150</v>
      </c>
      <c r="Z70" s="810"/>
      <c r="AA70" s="810"/>
      <c r="AB70" s="492" t="str">
        <f t="shared" si="93"/>
        <v/>
      </c>
      <c r="AC70" s="493" t="str">
        <f t="shared" si="91"/>
        <v/>
      </c>
      <c r="AD70" s="736" t="str">
        <f t="shared" si="92"/>
        <v/>
      </c>
      <c r="AG70" s="738" t="str">
        <f t="shared" si="94"/>
        <v>PENDIENTE</v>
      </c>
      <c r="AQ70" s="9">
        <v>44150</v>
      </c>
      <c r="AR70" s="874" t="s">
        <v>1382</v>
      </c>
      <c r="AS70" s="827"/>
      <c r="AT70" s="866" t="str">
        <f t="shared" si="95"/>
        <v/>
      </c>
      <c r="AU70" s="867" t="str">
        <f t="shared" si="96"/>
        <v/>
      </c>
      <c r="AV70" s="858" t="str">
        <f t="shared" si="97"/>
        <v/>
      </c>
      <c r="AW70" s="871"/>
      <c r="AX70" s="859"/>
      <c r="AY70" s="860" t="str">
        <f t="shared" si="98"/>
        <v>PENDIENTE</v>
      </c>
      <c r="AZ70" s="870"/>
      <c r="BA70" s="871"/>
      <c r="BB70" s="871"/>
      <c r="BC70" s="868" t="str">
        <f t="shared" si="99"/>
        <v/>
      </c>
      <c r="BD70" s="869" t="str">
        <f t="shared" si="100"/>
        <v/>
      </c>
      <c r="BE70" s="858" t="str">
        <f t="shared" si="101"/>
        <v/>
      </c>
      <c r="BF70" s="871"/>
      <c r="BG70" s="871"/>
      <c r="BH70" s="860" t="str">
        <f t="shared" si="102"/>
        <v>INCUMPLIDA</v>
      </c>
      <c r="BI70" s="872"/>
      <c r="BJ70" s="872" t="str">
        <f t="shared" si="103"/>
        <v>ABIERTO</v>
      </c>
    </row>
    <row r="71" spans="1:62" s="739" customFormat="1" ht="35.1" customHeight="1" x14ac:dyDescent="0.25">
      <c r="A71" s="510"/>
      <c r="B71" s="510"/>
      <c r="C71" s="516" t="s">
        <v>154</v>
      </c>
      <c r="D71" s="510"/>
      <c r="E71" s="894" t="s">
        <v>254</v>
      </c>
      <c r="F71" s="510"/>
      <c r="G71" s="510">
        <v>1</v>
      </c>
      <c r="H71" s="511" t="s">
        <v>720</v>
      </c>
      <c r="I71" s="513" t="s">
        <v>255</v>
      </c>
      <c r="J71" s="513" t="s">
        <v>258</v>
      </c>
      <c r="K71" s="513" t="s">
        <v>278</v>
      </c>
      <c r="L71" s="84" t="s">
        <v>262</v>
      </c>
      <c r="M71" s="510">
        <v>2</v>
      </c>
      <c r="N71" s="515" t="s">
        <v>69</v>
      </c>
      <c r="O71" s="516" t="str">
        <f>IF(H71="","",VLOOKUP(H71,'[1]Procedimientos Publicar'!$C$6:$E$85,3,FALSE))</f>
        <v>SECRETARIA GENERAL</v>
      </c>
      <c r="P71" s="516" t="s">
        <v>253</v>
      </c>
      <c r="Q71" s="510"/>
      <c r="R71" s="510"/>
      <c r="S71" s="513"/>
      <c r="T71" s="517">
        <v>1</v>
      </c>
      <c r="U71" s="510"/>
      <c r="V71" s="526">
        <v>43215</v>
      </c>
      <c r="W71" s="526">
        <v>43251</v>
      </c>
      <c r="X71" s="526"/>
      <c r="Y71" s="520">
        <v>43830</v>
      </c>
      <c r="Z71" s="513" t="s">
        <v>264</v>
      </c>
      <c r="AA71" s="510">
        <v>2</v>
      </c>
      <c r="AB71" s="521">
        <f t="shared" ref="AB71:AB78" si="104">(IF(AA71="","",IF(OR($M71=0,$M71="",$Y71=""),"",AA71/$M71)))</f>
        <v>1</v>
      </c>
      <c r="AC71" s="522">
        <f t="shared" ref="AC71:AC78" si="105">(IF(OR($T71="",AB71=""),"",IF(OR($T71=0,AB71=0),0,IF((AB71*100%)/$T71&gt;100%,100%,(AB71*100%)/$T71))))</f>
        <v>1</v>
      </c>
      <c r="AD71" s="736" t="str">
        <f t="shared" ref="AD71:AD78" si="106">IF(AA71="","",IF(AC71&lt;100%, IF(AC71&lt;25%, "ALERTA","EN TERMINO"), IF(AC71=100%, "OK", "EN TERMINO")))</f>
        <v>OK</v>
      </c>
      <c r="AE71" s="266" t="s">
        <v>267</v>
      </c>
      <c r="AG71" s="738" t="str">
        <f t="shared" ref="AG71:AG78" si="107">IF(AC71=100%,IF(AC71&gt;25%,"CUMPLIDA","PENDIENTE"),IF(AC71&lt;25%,"INCUMPLIDA","PENDIENTE"))</f>
        <v>CUMPLIDA</v>
      </c>
      <c r="BH71" s="738" t="str">
        <f t="shared" ref="BH71:BH77" si="108">IF(AC71=100%,"CUMPLIDA","INCUMPLIDA")</f>
        <v>CUMPLIDA</v>
      </c>
      <c r="BJ71" s="776" t="str">
        <f t="shared" ref="BJ71:BJ77" si="109">IF(AG71="CUMPLIDA","CERRADO","ABIERTO")</f>
        <v>CERRADO</v>
      </c>
    </row>
    <row r="72" spans="1:62" s="739" customFormat="1" ht="35.1" customHeight="1" x14ac:dyDescent="0.25">
      <c r="A72" s="510"/>
      <c r="B72" s="510"/>
      <c r="C72" s="516" t="s">
        <v>154</v>
      </c>
      <c r="D72" s="510"/>
      <c r="E72" s="894"/>
      <c r="F72" s="510"/>
      <c r="G72" s="510">
        <v>2</v>
      </c>
      <c r="H72" s="511" t="s">
        <v>720</v>
      </c>
      <c r="I72" s="512" t="s">
        <v>256</v>
      </c>
      <c r="J72" s="513" t="s">
        <v>259</v>
      </c>
      <c r="K72" s="513" t="s">
        <v>279</v>
      </c>
      <c r="L72" s="514" t="s">
        <v>261</v>
      </c>
      <c r="M72" s="510">
        <v>1</v>
      </c>
      <c r="N72" s="515" t="s">
        <v>69</v>
      </c>
      <c r="O72" s="516" t="str">
        <f>IF(H72="","",VLOOKUP(H72,'[1]Procedimientos Publicar'!$C$6:$E$85,3,FALSE))</f>
        <v>SECRETARIA GENERAL</v>
      </c>
      <c r="P72" s="516" t="s">
        <v>253</v>
      </c>
      <c r="Q72" s="510"/>
      <c r="R72" s="510"/>
      <c r="S72" s="513"/>
      <c r="T72" s="517">
        <v>1</v>
      </c>
      <c r="U72" s="510"/>
      <c r="V72" s="518">
        <v>43647</v>
      </c>
      <c r="W72" s="519">
        <v>43951</v>
      </c>
      <c r="X72" s="519"/>
      <c r="Y72" s="520">
        <v>43830</v>
      </c>
      <c r="Z72" s="513" t="s">
        <v>265</v>
      </c>
      <c r="AA72" s="510">
        <v>0</v>
      </c>
      <c r="AB72" s="521">
        <f t="shared" si="104"/>
        <v>0</v>
      </c>
      <c r="AC72" s="522">
        <f t="shared" si="105"/>
        <v>0</v>
      </c>
      <c r="AD72" s="736" t="str">
        <f t="shared" si="106"/>
        <v>ALERTA</v>
      </c>
      <c r="AE72" s="523" t="s">
        <v>268</v>
      </c>
      <c r="AG72" s="738" t="str">
        <f t="shared" si="107"/>
        <v>INCUMPLIDA</v>
      </c>
      <c r="AH72" s="747" t="s">
        <v>865</v>
      </c>
      <c r="AI72" s="737" t="s">
        <v>998</v>
      </c>
      <c r="AJ72" s="445">
        <v>0.3</v>
      </c>
      <c r="AK72" s="745">
        <f>(IF(AJ72="","",IF(OR($M72=0,$M72="",AH72=""),"",AJ72/$M72)))</f>
        <v>0.3</v>
      </c>
      <c r="AL72" s="744">
        <f>(IF(OR($T72="",AK72=""),"",IF(OR($T72=0,AK72=0),0,IF((AK72*100%)/$T72&gt;100%,100%,(AK72*100%)/$T72))))</f>
        <v>0.3</v>
      </c>
      <c r="AM72" s="736" t="str">
        <f>IF(AJ72="","",IF(AL72&lt;100%, IF(AL72&lt;50%, "ALERTA","EN TERMINO"), IF(AL72=100%, "OK", "EN TERMINO")))</f>
        <v>ALERTA</v>
      </c>
      <c r="AN72" s="689" t="s">
        <v>1053</v>
      </c>
      <c r="AO72" s="735"/>
      <c r="AP72" s="738" t="str">
        <f>IF(AL72=100%,IF(AL72&gt;50%,"CUMPLIDA","PENDIENTE"),IF(AL72&lt;50%,"INCUMPLIDA","PENDIENTE"))</f>
        <v>INCUMPLIDA</v>
      </c>
      <c r="AQ72" s="865">
        <v>44150</v>
      </c>
      <c r="AR72" s="865" t="s">
        <v>1375</v>
      </c>
      <c r="AS72" s="861"/>
      <c r="AT72" s="866" t="str">
        <f>(IF(AS72="","",IF(OR($M72=0,$M72="",AQ72=""),"",AS72/$M72)))</f>
        <v/>
      </c>
      <c r="AU72" s="867" t="str">
        <f>(IF(OR($T72="",AT72=""),"",IF(OR($T72=0,AT72=0),0,IF((AT72*100%)/$T72&gt;100%,100%,(AT72*100%)/$T72))))</f>
        <v/>
      </c>
      <c r="AV72" s="858" t="str">
        <f>IF(AS72="","",IF(AU72&lt;100%, IF(AU72&lt;75%, "ALERTA","EN TERMINO"), IF(AU72=100%, "OK", "EN TERMINO")))</f>
        <v/>
      </c>
      <c r="AW72" s="863" t="s">
        <v>1378</v>
      </c>
      <c r="AX72" s="861"/>
      <c r="AY72" s="860" t="str">
        <f t="shared" ref="AY72:AY73" si="110">IF(AU72=100%,IF(AU72&gt;75%,"CUMPLIDA","PENDIENTE"),IF(AU72&lt;75%,"INCUMPLIDA","PENDIENTE"))</f>
        <v>PENDIENTE</v>
      </c>
      <c r="AZ72" s="865"/>
      <c r="BA72" s="861"/>
      <c r="BB72" s="861"/>
      <c r="BC72" s="868" t="str">
        <f>(IF(BB72="","",IF(OR($M72=0,$M72="",AZ72=""),"",BB72/$M72)))</f>
        <v/>
      </c>
      <c r="BD72" s="869" t="str">
        <f>(IF(OR($T72="",BC72=""),"",IF(OR($T72=0,BC72=0),0,IF((BC72*100%)/$T72&gt;100%,100%,(BC72*100%)/$T72))))</f>
        <v/>
      </c>
      <c r="BE72" s="858" t="str">
        <f>IF(BB72="","",IF(BD72&lt;100%, IF(BD72&lt;100%, "ALERTA","EN TERMINO"), IF(BD72=100%, "OK", "EN TERMINO")))</f>
        <v/>
      </c>
      <c r="BF72" s="861"/>
      <c r="BG72" s="861"/>
      <c r="BH72" s="860" t="str">
        <f>IF(AL72=100%,"CUMPLIDA","INCUMPLIDA")</f>
        <v>INCUMPLIDA</v>
      </c>
      <c r="BI72" s="862"/>
      <c r="BJ72" s="862" t="str">
        <f t="shared" ref="BJ72:BJ73" si="111">IF(AY72="CUMPLIDA","CERRADO","ABIERTO")</f>
        <v>ABIERTO</v>
      </c>
    </row>
    <row r="73" spans="1:62" s="739" customFormat="1" ht="35.1" customHeight="1" x14ac:dyDescent="0.25">
      <c r="A73" s="510"/>
      <c r="B73" s="510"/>
      <c r="C73" s="516" t="s">
        <v>154</v>
      </c>
      <c r="D73" s="510"/>
      <c r="E73" s="894"/>
      <c r="F73" s="510"/>
      <c r="G73" s="510">
        <v>3</v>
      </c>
      <c r="H73" s="511" t="s">
        <v>720</v>
      </c>
      <c r="I73" s="524" t="s">
        <v>257</v>
      </c>
      <c r="J73" s="524" t="s">
        <v>260</v>
      </c>
      <c r="K73" s="524" t="s">
        <v>280</v>
      </c>
      <c r="L73" s="525" t="s">
        <v>263</v>
      </c>
      <c r="M73" s="510">
        <v>1</v>
      </c>
      <c r="N73" s="515" t="s">
        <v>69</v>
      </c>
      <c r="O73" s="516" t="str">
        <f>IF(H73="","",VLOOKUP(H73,'[1]Procedimientos Publicar'!$C$6:$E$85,3,FALSE))</f>
        <v>SECRETARIA GENERAL</v>
      </c>
      <c r="P73" s="516" t="s">
        <v>253</v>
      </c>
      <c r="Q73" s="510"/>
      <c r="R73" s="510"/>
      <c r="S73" s="524"/>
      <c r="T73" s="517">
        <v>1</v>
      </c>
      <c r="U73" s="510"/>
      <c r="V73" s="526">
        <v>43221</v>
      </c>
      <c r="W73" s="526">
        <v>44196</v>
      </c>
      <c r="X73" s="526"/>
      <c r="Y73" s="520">
        <v>43830</v>
      </c>
      <c r="Z73" s="513" t="s">
        <v>266</v>
      </c>
      <c r="AA73" s="510">
        <v>0.95</v>
      </c>
      <c r="AB73" s="521">
        <f t="shared" si="104"/>
        <v>0.95</v>
      </c>
      <c r="AC73" s="522">
        <f t="shared" si="105"/>
        <v>0.95</v>
      </c>
      <c r="AD73" s="736" t="str">
        <f t="shared" si="106"/>
        <v>EN TERMINO</v>
      </c>
      <c r="AE73" s="527" t="s">
        <v>711</v>
      </c>
      <c r="AG73" s="738" t="str">
        <f t="shared" si="107"/>
        <v>PENDIENTE</v>
      </c>
      <c r="AH73" s="747" t="s">
        <v>865</v>
      </c>
      <c r="AI73" s="737" t="s">
        <v>999</v>
      </c>
      <c r="AJ73" s="739">
        <v>0.4</v>
      </c>
      <c r="AK73" s="745">
        <f t="shared" ref="AK73" si="112">(IF(AJ73="","",IF(OR($M73=0,$M73="",AH73=""),"",AJ73/$M73)))</f>
        <v>0.4</v>
      </c>
      <c r="AL73" s="744">
        <f t="shared" ref="AL73:AL75" si="113">(IF(OR($T73="",AK73=""),"",IF(OR($T73=0,AK73=0),0,IF((AK73*100%)/$T73&gt;100%,100%,(AK73*100%)/$T73))))</f>
        <v>0.4</v>
      </c>
      <c r="AM73" s="736" t="str">
        <f t="shared" ref="AM73:AM74" si="114">IF(AJ73="","",IF(AL73&lt;100%, IF(AL73&lt;50%, "ALERTA","EN TERMINO"), IF(AL73=100%, "OK", "EN TERMINO")))</f>
        <v>ALERTA</v>
      </c>
      <c r="AN73" s="359" t="s">
        <v>1054</v>
      </c>
      <c r="AP73" s="738" t="str">
        <f t="shared" ref="AP73:AP75" si="115">IF(AL73=100%,IF(AL73&gt;50%,"CUMPLIDA","PENDIENTE"),IF(AL73&lt;50%,"INCUMPLIDA","PENDIENTE"))</f>
        <v>INCUMPLIDA</v>
      </c>
      <c r="AQ73" s="865">
        <v>44150</v>
      </c>
      <c r="AR73" s="864" t="s">
        <v>1376</v>
      </c>
      <c r="AS73" s="859"/>
      <c r="AT73" s="866" t="str">
        <f t="shared" ref="AT73" si="116">(IF(AS73="","",IF(OR($M73=0,$M73="",AQ73=""),"",AS73/$M73)))</f>
        <v/>
      </c>
      <c r="AU73" s="867" t="str">
        <f t="shared" ref="AU73" si="117">(IF(OR($T73="",AT73=""),"",IF(OR($T73=0,AT73=0),0,IF((AT73*100%)/$T73&gt;100%,100%,(AT73*100%)/$T73))))</f>
        <v/>
      </c>
      <c r="AV73" s="858" t="str">
        <f t="shared" ref="AV73" si="118">IF(AS73="","",IF(AU73&lt;100%, IF(AU73&lt;75%, "ALERTA","EN TERMINO"), IF(AU73=100%, "OK", "EN TERMINO")))</f>
        <v/>
      </c>
      <c r="AW73" s="861"/>
      <c r="AX73" s="859"/>
      <c r="AY73" s="860" t="str">
        <f t="shared" si="110"/>
        <v>PENDIENTE</v>
      </c>
      <c r="AZ73" s="865"/>
      <c r="BA73" s="861"/>
      <c r="BB73" s="861"/>
      <c r="BC73" s="868" t="str">
        <f t="shared" ref="BC73" si="119">(IF(BB73="","",IF(OR($M73=0,$M73="",AZ73=""),"",BB73/$M73)))</f>
        <v/>
      </c>
      <c r="BD73" s="869" t="str">
        <f t="shared" ref="BD73" si="120">(IF(OR($T73="",BC73=""),"",IF(OR($T73=0,BC73=0),0,IF((BC73*100%)/$T73&gt;100%,100%,(BC73*100%)/$T73))))</f>
        <v/>
      </c>
      <c r="BE73" s="858" t="str">
        <f t="shared" ref="BE73" si="121">IF(BB73="","",IF(BD73&lt;100%, IF(BD73&lt;100%, "ALERTA","EN TERMINO"), IF(BD73=100%, "OK", "EN TERMINO")))</f>
        <v/>
      </c>
      <c r="BF73" s="861"/>
      <c r="BG73" s="861"/>
      <c r="BH73" s="860" t="str">
        <f t="shared" ref="BH73" si="122">IF(AL73=100%,"CUMPLIDA","INCUMPLIDA")</f>
        <v>INCUMPLIDA</v>
      </c>
      <c r="BI73" s="862"/>
      <c r="BJ73" s="862" t="str">
        <f t="shared" si="111"/>
        <v>ABIERTO</v>
      </c>
    </row>
    <row r="74" spans="1:62" s="739" customFormat="1" ht="35.1" customHeight="1" x14ac:dyDescent="0.25">
      <c r="A74" s="528"/>
      <c r="B74" s="528"/>
      <c r="C74" s="449" t="s">
        <v>154</v>
      </c>
      <c r="D74" s="528"/>
      <c r="E74" s="895" t="s">
        <v>269</v>
      </c>
      <c r="F74" s="528"/>
      <c r="G74" s="528">
        <v>1</v>
      </c>
      <c r="H74" s="529" t="s">
        <v>720</v>
      </c>
      <c r="I74" s="530" t="s">
        <v>1055</v>
      </c>
      <c r="J74" s="530" t="s">
        <v>273</v>
      </c>
      <c r="K74" s="530" t="s">
        <v>281</v>
      </c>
      <c r="L74" s="530" t="s">
        <v>284</v>
      </c>
      <c r="M74" s="528">
        <v>1</v>
      </c>
      <c r="N74" s="449" t="s">
        <v>69</v>
      </c>
      <c r="O74" s="449" t="str">
        <f>IF(H74="","",VLOOKUP(H74,'[1]Procedimientos Publicar'!$C$6:$E$85,3,FALSE))</f>
        <v>SECRETARIA GENERAL</v>
      </c>
      <c r="P74" s="529" t="s">
        <v>253</v>
      </c>
      <c r="Q74" s="528"/>
      <c r="R74" s="528"/>
      <c r="S74" s="530"/>
      <c r="T74" s="531">
        <v>1</v>
      </c>
      <c r="U74" s="528"/>
      <c r="V74" s="532">
        <v>43405</v>
      </c>
      <c r="W74" s="532">
        <v>43830</v>
      </c>
      <c r="X74" s="532"/>
      <c r="Y74" s="533">
        <v>43830</v>
      </c>
      <c r="Z74" s="534" t="s">
        <v>290</v>
      </c>
      <c r="AA74" s="528"/>
      <c r="AB74" s="535" t="str">
        <f t="shared" si="104"/>
        <v/>
      </c>
      <c r="AC74" s="536" t="str">
        <f t="shared" si="105"/>
        <v/>
      </c>
      <c r="AD74" s="736" t="str">
        <f t="shared" si="106"/>
        <v/>
      </c>
      <c r="AE74" s="537" t="s">
        <v>294</v>
      </c>
      <c r="AG74" s="738" t="str">
        <f t="shared" si="107"/>
        <v>PENDIENTE</v>
      </c>
      <c r="AH74" s="747" t="s">
        <v>865</v>
      </c>
      <c r="AI74" s="737" t="s">
        <v>1000</v>
      </c>
      <c r="AJ74" s="739">
        <v>1</v>
      </c>
      <c r="AK74" s="745">
        <f>(IF(AJ74="","",IF(OR($M74=0,$M74="",AH74=""),"",AJ74/$M74)))</f>
        <v>1</v>
      </c>
      <c r="AL74" s="744">
        <f t="shared" si="113"/>
        <v>1</v>
      </c>
      <c r="AM74" s="736" t="str">
        <f t="shared" si="114"/>
        <v>OK</v>
      </c>
      <c r="AN74" s="684" t="s">
        <v>1056</v>
      </c>
      <c r="AP74" s="738" t="str">
        <f>IF(AL74=100%,IF(AL74&gt;50%,"CUMPLIDA","PENDIENTE"),IF(AL74&lt;50%,"INCUMPLIDA","PENDIENTE"))</f>
        <v>CUMPLIDA</v>
      </c>
      <c r="BH74" s="738" t="str">
        <f>IF(AL74=100%,"CUMPLIDA","INCUMPLIDA")</f>
        <v>CUMPLIDA</v>
      </c>
      <c r="BJ74" s="776" t="str">
        <f>IF(AP74="CUMPLIDA","CERRADO","ABIERTO")</f>
        <v>CERRADO</v>
      </c>
    </row>
    <row r="75" spans="1:62" s="739" customFormat="1" ht="35.1" customHeight="1" x14ac:dyDescent="0.2">
      <c r="A75" s="528"/>
      <c r="B75" s="528"/>
      <c r="C75" s="449" t="s">
        <v>154</v>
      </c>
      <c r="D75" s="528"/>
      <c r="E75" s="895"/>
      <c r="F75" s="528"/>
      <c r="G75" s="528">
        <v>2</v>
      </c>
      <c r="H75" s="529" t="s">
        <v>720</v>
      </c>
      <c r="I75" s="530" t="s">
        <v>270</v>
      </c>
      <c r="J75" s="538" t="s">
        <v>274</v>
      </c>
      <c r="K75" s="538" t="s">
        <v>1057</v>
      </c>
      <c r="L75" s="538" t="s">
        <v>285</v>
      </c>
      <c r="M75" s="528">
        <v>1</v>
      </c>
      <c r="N75" s="449" t="s">
        <v>69</v>
      </c>
      <c r="O75" s="449" t="str">
        <f>IF(H75="","",VLOOKUP(H75,'[1]Procedimientos Publicar'!$C$6:$E$85,3,FALSE))</f>
        <v>SECRETARIA GENERAL</v>
      </c>
      <c r="P75" s="529" t="s">
        <v>253</v>
      </c>
      <c r="Q75" s="528"/>
      <c r="R75" s="528"/>
      <c r="S75" s="538"/>
      <c r="T75" s="531">
        <v>1</v>
      </c>
      <c r="U75" s="538" t="s">
        <v>288</v>
      </c>
      <c r="V75" s="532">
        <v>43405</v>
      </c>
      <c r="W75" s="532">
        <v>43830</v>
      </c>
      <c r="X75" s="532"/>
      <c r="Y75" s="533">
        <v>43830</v>
      </c>
      <c r="Z75" s="539" t="s">
        <v>291</v>
      </c>
      <c r="AA75" s="528"/>
      <c r="AB75" s="535" t="str">
        <f t="shared" si="104"/>
        <v/>
      </c>
      <c r="AC75" s="536" t="str">
        <f t="shared" si="105"/>
        <v/>
      </c>
      <c r="AD75" s="736" t="str">
        <f t="shared" si="106"/>
        <v/>
      </c>
      <c r="AE75" s="540" t="s">
        <v>295</v>
      </c>
      <c r="AG75" s="738" t="str">
        <f t="shared" si="107"/>
        <v>PENDIENTE</v>
      </c>
      <c r="AH75" s="747" t="s">
        <v>865</v>
      </c>
      <c r="AI75" s="737" t="s">
        <v>1058</v>
      </c>
      <c r="AJ75" s="739">
        <v>0.4</v>
      </c>
      <c r="AK75" s="745">
        <f>(IF(AJ75="","",IF(OR($M75=0,$M75="",AH75=""),"",AJ75/$M75)))</f>
        <v>0.4</v>
      </c>
      <c r="AL75" s="744">
        <f t="shared" si="113"/>
        <v>0.4</v>
      </c>
      <c r="AM75" s="736" t="str">
        <f>IF(AJ75="","",IF(AL75&lt;100%, IF(AL75&lt;50%, "ALERTA","EN TERMINO"), IF(AL75=100%, "OK", "EN TERMINO")))</f>
        <v>ALERTA</v>
      </c>
      <c r="AN75" s="359" t="s">
        <v>1053</v>
      </c>
      <c r="AP75" s="738" t="str">
        <f t="shared" si="115"/>
        <v>INCUMPLIDA</v>
      </c>
      <c r="AQ75" s="865">
        <v>44150</v>
      </c>
      <c r="AR75" s="864" t="s">
        <v>1377</v>
      </c>
      <c r="AS75" s="859"/>
      <c r="AT75" s="866" t="str">
        <f t="shared" ref="AT75" si="123">(IF(AS75="","",IF(OR($M75=0,$M75="",AQ75=""),"",AS75/$M75)))</f>
        <v/>
      </c>
      <c r="AU75" s="867" t="str">
        <f t="shared" ref="AU75" si="124">(IF(OR($T75="",AT75=""),"",IF(OR($T75=0,AT75=0),0,IF((AT75*100%)/$T75&gt;100%,100%,(AT75*100%)/$T75))))</f>
        <v/>
      </c>
      <c r="AV75" s="858" t="str">
        <f t="shared" ref="AV75" si="125">IF(AS75="","",IF(AU75&lt;100%, IF(AU75&lt;75%, "ALERTA","EN TERMINO"), IF(AU75=100%, "OK", "EN TERMINO")))</f>
        <v/>
      </c>
      <c r="AW75" s="863"/>
      <c r="AX75" s="859"/>
      <c r="AY75" s="860" t="str">
        <f t="shared" ref="AY75" si="126">IF(AU75=100%,IF(AU75&gt;75%,"CUMPLIDA","PENDIENTE"),IF(AU75&lt;75%,"INCUMPLIDA","PENDIENTE"))</f>
        <v>PENDIENTE</v>
      </c>
      <c r="AZ75" s="865"/>
      <c r="BA75" s="861"/>
      <c r="BB75" s="861"/>
      <c r="BC75" s="868" t="str">
        <f t="shared" ref="BC75" si="127">(IF(BB75="","",IF(OR($M75=0,$M75="",AZ75=""),"",BB75/$M75)))</f>
        <v/>
      </c>
      <c r="BD75" s="869" t="str">
        <f t="shared" ref="BD75" si="128">(IF(OR($T75="",BC75=""),"",IF(OR($T75=0,BC75=0),0,IF((BC75*100%)/$T75&gt;100%,100%,(BC75*100%)/$T75))))</f>
        <v/>
      </c>
      <c r="BE75" s="858" t="str">
        <f t="shared" ref="BE75" si="129">IF(BB75="","",IF(BD75&lt;100%, IF(BD75&lt;100%, "ALERTA","EN TERMINO"), IF(BD75=100%, "OK", "EN TERMINO")))</f>
        <v/>
      </c>
      <c r="BF75" s="861"/>
      <c r="BG75" s="861"/>
      <c r="BH75" s="860" t="str">
        <f t="shared" ref="BH75" si="130">IF(AL75=100%,"CUMPLIDA","INCUMPLIDA")</f>
        <v>INCUMPLIDA</v>
      </c>
      <c r="BI75" s="862"/>
      <c r="BJ75" s="862" t="str">
        <f t="shared" ref="BJ75" si="131">IF(AY75="CUMPLIDA","CERRADO","ABIERTO")</f>
        <v>ABIERTO</v>
      </c>
    </row>
    <row r="76" spans="1:62" s="739" customFormat="1" ht="35.1" customHeight="1" x14ac:dyDescent="0.2">
      <c r="A76" s="528"/>
      <c r="B76" s="528"/>
      <c r="C76" s="449" t="s">
        <v>154</v>
      </c>
      <c r="D76" s="528"/>
      <c r="E76" s="895"/>
      <c r="F76" s="528"/>
      <c r="G76" s="528" t="s">
        <v>675</v>
      </c>
      <c r="H76" s="529" t="s">
        <v>720</v>
      </c>
      <c r="I76" s="530" t="s">
        <v>271</v>
      </c>
      <c r="J76" s="538" t="s">
        <v>275</v>
      </c>
      <c r="K76" s="538" t="s">
        <v>282</v>
      </c>
      <c r="L76" s="538" t="s">
        <v>286</v>
      </c>
      <c r="M76" s="528">
        <v>1</v>
      </c>
      <c r="N76" s="449" t="s">
        <v>69</v>
      </c>
      <c r="O76" s="449" t="str">
        <f>IF(H76="","",VLOOKUP(H76,'[1]Procedimientos Publicar'!$C$6:$E$85,3,FALSE))</f>
        <v>SECRETARIA GENERAL</v>
      </c>
      <c r="P76" s="529" t="s">
        <v>253</v>
      </c>
      <c r="Q76" s="528"/>
      <c r="R76" s="528"/>
      <c r="S76" s="538"/>
      <c r="T76" s="531">
        <v>1</v>
      </c>
      <c r="U76" s="528"/>
      <c r="V76" s="532">
        <v>43405</v>
      </c>
      <c r="W76" s="532" t="s">
        <v>289</v>
      </c>
      <c r="X76" s="532"/>
      <c r="Y76" s="533">
        <v>43830</v>
      </c>
      <c r="Z76" s="539" t="s">
        <v>292</v>
      </c>
      <c r="AA76" s="528">
        <v>1</v>
      </c>
      <c r="AB76" s="535">
        <f t="shared" si="104"/>
        <v>1</v>
      </c>
      <c r="AC76" s="536">
        <f t="shared" si="105"/>
        <v>1</v>
      </c>
      <c r="AD76" s="736" t="str">
        <f t="shared" si="106"/>
        <v>OK</v>
      </c>
      <c r="AE76" s="675" t="s">
        <v>296</v>
      </c>
      <c r="AG76" s="738" t="str">
        <f t="shared" si="107"/>
        <v>CUMPLIDA</v>
      </c>
      <c r="BH76" s="738" t="str">
        <f t="shared" si="108"/>
        <v>CUMPLIDA</v>
      </c>
      <c r="BJ76" s="776" t="str">
        <f t="shared" si="109"/>
        <v>CERRADO</v>
      </c>
    </row>
    <row r="77" spans="1:62" s="739" customFormat="1" ht="35.1" customHeight="1" x14ac:dyDescent="0.2">
      <c r="A77" s="528"/>
      <c r="B77" s="528"/>
      <c r="C77" s="449" t="s">
        <v>154</v>
      </c>
      <c r="D77" s="528"/>
      <c r="E77" s="895"/>
      <c r="F77" s="528"/>
      <c r="G77" s="528" t="s">
        <v>676</v>
      </c>
      <c r="H77" s="529" t="s">
        <v>720</v>
      </c>
      <c r="I77" s="530" t="s">
        <v>272</v>
      </c>
      <c r="J77" s="85" t="s">
        <v>276</v>
      </c>
      <c r="K77" s="540" t="s">
        <v>283</v>
      </c>
      <c r="L77" s="86"/>
      <c r="M77" s="528">
        <v>1</v>
      </c>
      <c r="N77" s="449" t="s">
        <v>69</v>
      </c>
      <c r="O77" s="449" t="str">
        <f>IF(H77="","",VLOOKUP(H77,'[1]Procedimientos Publicar'!$C$6:$E$85,3,FALSE))</f>
        <v>SECRETARIA GENERAL</v>
      </c>
      <c r="P77" s="86"/>
      <c r="Q77" s="528"/>
      <c r="R77" s="528"/>
      <c r="S77" s="530"/>
      <c r="T77" s="531">
        <v>1</v>
      </c>
      <c r="U77" s="528"/>
      <c r="V77" s="87"/>
      <c r="W77" s="532" t="s">
        <v>289</v>
      </c>
      <c r="X77" s="532"/>
      <c r="Y77" s="533">
        <v>43830</v>
      </c>
      <c r="Z77" s="539" t="s">
        <v>293</v>
      </c>
      <c r="AA77" s="528">
        <v>1</v>
      </c>
      <c r="AB77" s="535">
        <f t="shared" si="104"/>
        <v>1</v>
      </c>
      <c r="AC77" s="536">
        <f t="shared" si="105"/>
        <v>1</v>
      </c>
      <c r="AD77" s="736" t="str">
        <f t="shared" si="106"/>
        <v>OK</v>
      </c>
      <c r="AE77" s="675" t="s">
        <v>296</v>
      </c>
      <c r="AG77" s="738" t="str">
        <f t="shared" si="107"/>
        <v>CUMPLIDA</v>
      </c>
      <c r="BH77" s="738" t="str">
        <f t="shared" si="108"/>
        <v>CUMPLIDA</v>
      </c>
      <c r="BJ77" s="776" t="str">
        <f t="shared" si="109"/>
        <v>CERRADO</v>
      </c>
    </row>
    <row r="78" spans="1:62" s="739" customFormat="1" ht="35.1" customHeight="1" x14ac:dyDescent="0.2">
      <c r="A78" s="528"/>
      <c r="B78" s="528"/>
      <c r="C78" s="449" t="s">
        <v>154</v>
      </c>
      <c r="D78" s="528"/>
      <c r="E78" s="895"/>
      <c r="F78" s="528"/>
      <c r="G78" s="528" t="s">
        <v>677</v>
      </c>
      <c r="H78" s="529" t="s">
        <v>720</v>
      </c>
      <c r="I78" s="530" t="s">
        <v>1059</v>
      </c>
      <c r="J78" s="538" t="s">
        <v>277</v>
      </c>
      <c r="K78" s="538" t="s">
        <v>1060</v>
      </c>
      <c r="L78" s="538" t="s">
        <v>287</v>
      </c>
      <c r="M78" s="528">
        <v>1</v>
      </c>
      <c r="N78" s="449" t="s">
        <v>69</v>
      </c>
      <c r="O78" s="449" t="str">
        <f>IF(H78="","",VLOOKUP(H78,'[1]Procedimientos Publicar'!$C$6:$E$85,3,FALSE))</f>
        <v>SECRETARIA GENERAL</v>
      </c>
      <c r="P78" s="529" t="s">
        <v>253</v>
      </c>
      <c r="Q78" s="528"/>
      <c r="R78" s="528"/>
      <c r="S78" s="538"/>
      <c r="T78" s="531">
        <v>1</v>
      </c>
      <c r="U78" s="528"/>
      <c r="V78" s="532">
        <v>43405</v>
      </c>
      <c r="W78" s="541">
        <v>43951</v>
      </c>
      <c r="X78" s="541"/>
      <c r="Y78" s="533">
        <v>43830</v>
      </c>
      <c r="Z78" s="539" t="s">
        <v>1062</v>
      </c>
      <c r="AA78" s="528">
        <v>0</v>
      </c>
      <c r="AB78" s="535">
        <f t="shared" si="104"/>
        <v>0</v>
      </c>
      <c r="AC78" s="536">
        <f t="shared" si="105"/>
        <v>0</v>
      </c>
      <c r="AD78" s="736" t="str">
        <f t="shared" si="106"/>
        <v>ALERTA</v>
      </c>
      <c r="AE78" s="523" t="s">
        <v>268</v>
      </c>
      <c r="AG78" s="738" t="str">
        <f t="shared" si="107"/>
        <v>INCUMPLIDA</v>
      </c>
      <c r="AH78" s="747" t="s">
        <v>865</v>
      </c>
      <c r="AI78" s="737" t="s">
        <v>1061</v>
      </c>
      <c r="AJ78" s="739">
        <v>0</v>
      </c>
      <c r="AK78" s="745">
        <f t="shared" ref="AK78" si="132">(IF(AJ78="","",IF(OR($M78=0,$M78="",AH78=""),"",AJ78/$M78)))</f>
        <v>0</v>
      </c>
      <c r="AL78" s="744">
        <f t="shared" ref="AL78" si="133">(IF(OR($T78="",AK78=""),"",IF(OR($T78=0,AK78=0),0,IF((AK78*100%)/$T78&gt;100%,100%,(AK78*100%)/$T78))))</f>
        <v>0</v>
      </c>
      <c r="AM78" s="736" t="str">
        <f t="shared" ref="AM78" si="134">IF(AJ78="","",IF(AL78&lt;100%, IF(AL78&lt;50%, "ALERTA","EN TERMINO"), IF(AL78=100%, "OK", "EN TERMINO")))</f>
        <v>ALERTA</v>
      </c>
      <c r="AN78" s="359" t="s">
        <v>1063</v>
      </c>
      <c r="AP78" s="738" t="str">
        <f t="shared" ref="AP78" si="135">IF(AL78=100%,IF(AL78&gt;50%,"CUMPLIDA","PENDIENTE"),IF(AL78&lt;50%,"INCUMPLIDA","PENDIENTE"))</f>
        <v>INCUMPLIDA</v>
      </c>
      <c r="AQ78" s="865">
        <v>44150</v>
      </c>
      <c r="AR78" s="864" t="s">
        <v>1377</v>
      </c>
      <c r="AS78" s="859"/>
      <c r="AT78" s="866" t="str">
        <f t="shared" ref="AT78" si="136">(IF(AS78="","",IF(OR($M78=0,$M78="",AQ78=""),"",AS78/$M78)))</f>
        <v/>
      </c>
      <c r="AU78" s="867" t="str">
        <f t="shared" ref="AU78" si="137">(IF(OR($T78="",AT78=""),"",IF(OR($T78=0,AT78=0),0,IF((AT78*100%)/$T78&gt;100%,100%,(AT78*100%)/$T78))))</f>
        <v/>
      </c>
      <c r="AV78" s="858" t="str">
        <f t="shared" ref="AV78" si="138">IF(AS78="","",IF(AU78&lt;100%, IF(AU78&lt;75%, "ALERTA","EN TERMINO"), IF(AU78=100%, "OK", "EN TERMINO")))</f>
        <v/>
      </c>
      <c r="AW78" s="863"/>
      <c r="AX78" s="859"/>
      <c r="AY78" s="860" t="str">
        <f t="shared" ref="AY78" si="139">IF(AU78=100%,IF(AU78&gt;75%,"CUMPLIDA","PENDIENTE"),IF(AU78&lt;75%,"INCUMPLIDA","PENDIENTE"))</f>
        <v>PENDIENTE</v>
      </c>
      <c r="AZ78" s="865"/>
      <c r="BA78" s="861"/>
      <c r="BB78" s="861"/>
      <c r="BC78" s="868" t="str">
        <f t="shared" ref="BC78" si="140">(IF(BB78="","",IF(OR($M78=0,$M78="",AZ78=""),"",BB78/$M78)))</f>
        <v/>
      </c>
      <c r="BD78" s="869" t="str">
        <f t="shared" ref="BD78" si="141">(IF(OR($T78="",BC78=""),"",IF(OR($T78=0,BC78=0),0,IF((BC78*100%)/$T78&gt;100%,100%,(BC78*100%)/$T78))))</f>
        <v/>
      </c>
      <c r="BE78" s="858" t="str">
        <f t="shared" ref="BE78" si="142">IF(BB78="","",IF(BD78&lt;100%, IF(BD78&lt;100%, "ALERTA","EN TERMINO"), IF(BD78=100%, "OK", "EN TERMINO")))</f>
        <v/>
      </c>
      <c r="BF78" s="861"/>
      <c r="BG78" s="861"/>
      <c r="BH78" s="860" t="str">
        <f t="shared" ref="BH78" si="143">IF(AL78=100%,"CUMPLIDA","INCUMPLIDA")</f>
        <v>INCUMPLIDA</v>
      </c>
      <c r="BI78" s="862"/>
      <c r="BJ78" s="862" t="str">
        <f t="shared" ref="BJ78" si="144">IF(AY78="CUMPLIDA","CERRADO","ABIERTO")</f>
        <v>ABIERTO</v>
      </c>
    </row>
    <row r="79" spans="1:62" ht="35.1" customHeight="1" x14ac:dyDescent="0.25">
      <c r="A79" s="97"/>
      <c r="B79" s="97"/>
      <c r="C79" s="426" t="s">
        <v>154</v>
      </c>
      <c r="D79" s="97"/>
      <c r="E79" s="912" t="s">
        <v>298</v>
      </c>
      <c r="F79" s="97"/>
      <c r="G79" s="97">
        <v>1</v>
      </c>
      <c r="H79" s="369" t="s">
        <v>721</v>
      </c>
      <c r="I79" s="100" t="s">
        <v>299</v>
      </c>
      <c r="J79" s="101"/>
      <c r="K79" s="101"/>
      <c r="L79" s="114"/>
      <c r="M79" s="115"/>
      <c r="N79" s="426" t="s">
        <v>69</v>
      </c>
      <c r="O79" s="426" t="str">
        <f>IF(H79="","",VLOOKUP(H79,'[1]Procedimientos Publicar'!$C$6:$E$85,3,FALSE))</f>
        <v>SECRETARIA GENERAL</v>
      </c>
      <c r="P79" s="426" t="s">
        <v>297</v>
      </c>
      <c r="Q79" s="97"/>
      <c r="R79" s="97"/>
      <c r="S79" s="114"/>
      <c r="T79" s="98">
        <v>1</v>
      </c>
      <c r="U79" s="97"/>
      <c r="V79" s="117"/>
      <c r="W79" s="117"/>
      <c r="X79" s="550"/>
      <c r="Y79" s="99">
        <v>43830</v>
      </c>
      <c r="Z79" s="110"/>
      <c r="AA79" s="97"/>
      <c r="AB79" s="135" t="str">
        <f t="shared" ref="AB79:AB92" si="145">(IF(AA79="","",IF(OR($M79=0,$M79="",$Y79=""),"",AA79/$M79)))</f>
        <v/>
      </c>
      <c r="AC79" s="136" t="str">
        <f t="shared" ref="AC79:AC88" si="146">(IF(OR($T79="",AB79=""),"",IF(OR($T79=0,AB79=0),0,IF((AB79*100%)/$T79&gt;100%,100%,(AB79*100%)/$T79))))</f>
        <v/>
      </c>
      <c r="AD79" s="8" t="str">
        <f t="shared" ref="AD79:AD88" si="147">IF(AA79="","",IF(AC79&lt;100%, IF(AC79&lt;25%, "ALERTA","EN TERMINO"), IF(AC79=100%, "OK", "EN TERMINO")))</f>
        <v/>
      </c>
      <c r="AE79" s="64" t="s">
        <v>331</v>
      </c>
      <c r="AG79" s="13" t="str">
        <f t="shared" si="1"/>
        <v>PENDIENTE</v>
      </c>
      <c r="AH79" s="447">
        <v>44012</v>
      </c>
      <c r="AN79" s="359" t="s">
        <v>1078</v>
      </c>
      <c r="AO79" s="461"/>
      <c r="BH79" s="741"/>
      <c r="BJ79" s="425" t="s">
        <v>1064</v>
      </c>
    </row>
    <row r="80" spans="1:62" ht="35.1" customHeight="1" x14ac:dyDescent="0.25">
      <c r="A80" s="97"/>
      <c r="B80" s="97"/>
      <c r="C80" s="426" t="s">
        <v>154</v>
      </c>
      <c r="D80" s="97"/>
      <c r="E80" s="912"/>
      <c r="F80" s="97"/>
      <c r="G80" s="97">
        <v>2</v>
      </c>
      <c r="H80" s="369" t="s">
        <v>721</v>
      </c>
      <c r="I80" s="100" t="s">
        <v>300</v>
      </c>
      <c r="J80" s="105"/>
      <c r="K80" s="101"/>
      <c r="L80" s="114"/>
      <c r="M80" s="118"/>
      <c r="N80" s="426" t="s">
        <v>69</v>
      </c>
      <c r="O80" s="426" t="str">
        <f>IF(H80="","",VLOOKUP(H80,'[1]Procedimientos Publicar'!$C$6:$E$85,3,FALSE))</f>
        <v>SECRETARIA GENERAL</v>
      </c>
      <c r="P80" s="426" t="s">
        <v>297</v>
      </c>
      <c r="Q80" s="97"/>
      <c r="R80" s="97"/>
      <c r="S80" s="114"/>
      <c r="T80" s="98">
        <v>1</v>
      </c>
      <c r="U80" s="97"/>
      <c r="V80" s="119"/>
      <c r="W80" s="119"/>
      <c r="X80" s="557"/>
      <c r="Y80" s="99">
        <v>43830</v>
      </c>
      <c r="Z80" s="110"/>
      <c r="AA80" s="97"/>
      <c r="AB80" s="135" t="str">
        <f t="shared" si="145"/>
        <v/>
      </c>
      <c r="AC80" s="136" t="str">
        <f t="shared" si="146"/>
        <v/>
      </c>
      <c r="AD80" s="8" t="str">
        <f t="shared" si="147"/>
        <v/>
      </c>
      <c r="AE80" s="64" t="s">
        <v>331</v>
      </c>
      <c r="AG80" s="13" t="str">
        <f t="shared" si="1"/>
        <v>PENDIENTE</v>
      </c>
      <c r="AH80" s="447">
        <v>44012</v>
      </c>
      <c r="AN80" s="359" t="s">
        <v>1078</v>
      </c>
      <c r="BH80" s="741"/>
      <c r="BJ80" s="740" t="s">
        <v>1064</v>
      </c>
    </row>
    <row r="81" spans="1:62" ht="35.1" customHeight="1" x14ac:dyDescent="0.25">
      <c r="A81" s="97"/>
      <c r="B81" s="97"/>
      <c r="C81" s="426" t="s">
        <v>154</v>
      </c>
      <c r="D81" s="97"/>
      <c r="E81" s="912"/>
      <c r="F81" s="97"/>
      <c r="G81" s="97">
        <v>3</v>
      </c>
      <c r="H81" s="369" t="s">
        <v>721</v>
      </c>
      <c r="I81" s="108" t="s">
        <v>301</v>
      </c>
      <c r="J81" s="108" t="s">
        <v>309</v>
      </c>
      <c r="K81" s="110" t="s">
        <v>347</v>
      </c>
      <c r="L81" s="114" t="s">
        <v>318</v>
      </c>
      <c r="M81" s="115">
        <v>5</v>
      </c>
      <c r="N81" s="426" t="s">
        <v>69</v>
      </c>
      <c r="O81" s="426" t="str">
        <f>IF(H81="","",VLOOKUP(H81,'[1]Procedimientos Publicar'!$C$6:$E$85,3,FALSE))</f>
        <v>SECRETARIA GENERAL</v>
      </c>
      <c r="P81" s="426" t="s">
        <v>297</v>
      </c>
      <c r="Q81" s="97"/>
      <c r="R81" s="97"/>
      <c r="S81" s="110"/>
      <c r="T81" s="98">
        <v>1</v>
      </c>
      <c r="U81" s="97"/>
      <c r="V81" s="117">
        <v>43374</v>
      </c>
      <c r="W81" s="117">
        <v>43769</v>
      </c>
      <c r="X81" s="550"/>
      <c r="Y81" s="99">
        <v>43830</v>
      </c>
      <c r="Z81" s="110" t="s">
        <v>324</v>
      </c>
      <c r="AA81" s="97">
        <v>4</v>
      </c>
      <c r="AB81" s="135">
        <f t="shared" si="145"/>
        <v>0.8</v>
      </c>
      <c r="AC81" s="136">
        <f t="shared" si="146"/>
        <v>0.8</v>
      </c>
      <c r="AD81" s="8" t="str">
        <f t="shared" si="147"/>
        <v>EN TERMINO</v>
      </c>
      <c r="AE81" s="126" t="s">
        <v>340</v>
      </c>
      <c r="AG81" s="13" t="str">
        <f t="shared" si="1"/>
        <v>PENDIENTE</v>
      </c>
      <c r="AH81" s="447">
        <v>44012</v>
      </c>
      <c r="AN81" s="359" t="s">
        <v>1078</v>
      </c>
      <c r="BH81" s="741"/>
      <c r="BJ81" s="740" t="s">
        <v>1064</v>
      </c>
    </row>
    <row r="82" spans="1:62" ht="35.1" customHeight="1" x14ac:dyDescent="0.25">
      <c r="A82" s="97"/>
      <c r="B82" s="97"/>
      <c r="C82" s="426" t="s">
        <v>154</v>
      </c>
      <c r="D82" s="97"/>
      <c r="E82" s="912"/>
      <c r="F82" s="97"/>
      <c r="G82" s="97">
        <v>4</v>
      </c>
      <c r="H82" s="369" t="s">
        <v>721</v>
      </c>
      <c r="I82" s="260" t="s">
        <v>302</v>
      </c>
      <c r="J82" s="110" t="s">
        <v>310</v>
      </c>
      <c r="K82" s="110" t="s">
        <v>348</v>
      </c>
      <c r="L82" s="123" t="s">
        <v>319</v>
      </c>
      <c r="M82" s="120">
        <v>12</v>
      </c>
      <c r="N82" s="426" t="s">
        <v>69</v>
      </c>
      <c r="O82" s="426" t="str">
        <f>IF(H82="","",VLOOKUP(H82,'[1]Procedimientos Publicar'!$C$6:$E$85,3,FALSE))</f>
        <v>SECRETARIA GENERAL</v>
      </c>
      <c r="P82" s="426" t="s">
        <v>297</v>
      </c>
      <c r="Q82" s="97"/>
      <c r="R82" s="97"/>
      <c r="S82" s="110"/>
      <c r="T82" s="98">
        <v>1</v>
      </c>
      <c r="U82" s="97"/>
      <c r="V82" s="117">
        <v>43101</v>
      </c>
      <c r="W82" s="117">
        <v>43830</v>
      </c>
      <c r="X82" s="550"/>
      <c r="Y82" s="99">
        <v>43830</v>
      </c>
      <c r="Z82" s="110" t="s">
        <v>325</v>
      </c>
      <c r="AA82" s="97">
        <v>12</v>
      </c>
      <c r="AB82" s="135">
        <f t="shared" si="145"/>
        <v>1</v>
      </c>
      <c r="AC82" s="136">
        <f t="shared" si="146"/>
        <v>1</v>
      </c>
      <c r="AD82" s="8" t="str">
        <f t="shared" si="147"/>
        <v>OK</v>
      </c>
      <c r="AE82" s="63" t="s">
        <v>332</v>
      </c>
      <c r="AG82" s="13" t="str">
        <f t="shared" si="1"/>
        <v>CUMPLIDA</v>
      </c>
      <c r="BH82" s="13" t="str">
        <f t="shared" ref="BH82:BH92" si="148">IF(AC82=100%,"CUMPLIDA","INCUMPLIDA")</f>
        <v>CUMPLIDA</v>
      </c>
      <c r="BJ82" s="425" t="str">
        <f t="shared" si="51"/>
        <v>CERRADO</v>
      </c>
    </row>
    <row r="83" spans="1:62" ht="35.1" customHeight="1" x14ac:dyDescent="0.25">
      <c r="A83" s="97"/>
      <c r="B83" s="97"/>
      <c r="C83" s="426" t="s">
        <v>154</v>
      </c>
      <c r="D83" s="97"/>
      <c r="E83" s="912"/>
      <c r="F83" s="97"/>
      <c r="G83" s="97">
        <v>5</v>
      </c>
      <c r="H83" s="369" t="s">
        <v>721</v>
      </c>
      <c r="I83" s="100" t="s">
        <v>303</v>
      </c>
      <c r="J83" s="110"/>
      <c r="K83" s="110" t="s">
        <v>349</v>
      </c>
      <c r="L83" s="122" t="s">
        <v>320</v>
      </c>
      <c r="M83" s="121">
        <v>1</v>
      </c>
      <c r="N83" s="426" t="s">
        <v>69</v>
      </c>
      <c r="O83" s="426" t="str">
        <f>IF(H83="","",VLOOKUP(H83,'[1]Procedimientos Publicar'!$C$6:$E$85,3,FALSE))</f>
        <v>SECRETARIA GENERAL</v>
      </c>
      <c r="P83" s="426" t="s">
        <v>297</v>
      </c>
      <c r="Q83" s="97"/>
      <c r="R83" s="97"/>
      <c r="S83" s="110"/>
      <c r="T83" s="98">
        <v>1</v>
      </c>
      <c r="U83" s="97"/>
      <c r="V83" s="117"/>
      <c r="W83" s="116"/>
      <c r="X83" s="116"/>
      <c r="Y83" s="99">
        <v>43830</v>
      </c>
      <c r="Z83" s="110" t="s">
        <v>326</v>
      </c>
      <c r="AA83" s="97">
        <v>1</v>
      </c>
      <c r="AB83" s="135">
        <f t="shared" si="145"/>
        <v>1</v>
      </c>
      <c r="AC83" s="136">
        <f t="shared" si="146"/>
        <v>1</v>
      </c>
      <c r="AD83" s="8" t="str">
        <f t="shared" si="147"/>
        <v>OK</v>
      </c>
      <c r="AE83" s="125" t="s">
        <v>333</v>
      </c>
      <c r="AG83" s="13" t="str">
        <f t="shared" si="1"/>
        <v>CUMPLIDA</v>
      </c>
      <c r="BH83" s="13" t="str">
        <f t="shared" si="148"/>
        <v>CUMPLIDA</v>
      </c>
      <c r="BJ83" s="425" t="str">
        <f t="shared" si="51"/>
        <v>CERRADO</v>
      </c>
    </row>
    <row r="84" spans="1:62" ht="35.1" customHeight="1" x14ac:dyDescent="0.25">
      <c r="A84" s="97"/>
      <c r="B84" s="97"/>
      <c r="C84" s="426" t="s">
        <v>154</v>
      </c>
      <c r="D84" s="97"/>
      <c r="E84" s="912"/>
      <c r="F84" s="97"/>
      <c r="G84" s="97">
        <v>7</v>
      </c>
      <c r="H84" s="369" t="s">
        <v>721</v>
      </c>
      <c r="I84" s="108" t="s">
        <v>304</v>
      </c>
      <c r="J84" s="110" t="s">
        <v>311</v>
      </c>
      <c r="K84" s="112" t="s">
        <v>704</v>
      </c>
      <c r="L84" s="112" t="s">
        <v>316</v>
      </c>
      <c r="M84" s="115">
        <v>2</v>
      </c>
      <c r="N84" s="426" t="s">
        <v>69</v>
      </c>
      <c r="O84" s="426" t="str">
        <f>IF(H84="","",VLOOKUP(H84,'[1]Procedimientos Publicar'!$C$6:$E$85,3,FALSE))</f>
        <v>SECRETARIA GENERAL</v>
      </c>
      <c r="P84" s="426" t="s">
        <v>297</v>
      </c>
      <c r="Q84" s="97"/>
      <c r="R84" s="97"/>
      <c r="S84" s="112"/>
      <c r="T84" s="98">
        <v>1</v>
      </c>
      <c r="U84" s="97"/>
      <c r="V84" s="117">
        <v>43101</v>
      </c>
      <c r="W84" s="117">
        <v>43830</v>
      </c>
      <c r="X84" s="550"/>
      <c r="Y84" s="99">
        <v>43830</v>
      </c>
      <c r="Z84" s="110" t="s">
        <v>327</v>
      </c>
      <c r="AA84" s="97">
        <v>1</v>
      </c>
      <c r="AB84" s="135">
        <f t="shared" si="145"/>
        <v>0.5</v>
      </c>
      <c r="AC84" s="136">
        <f t="shared" si="146"/>
        <v>0.5</v>
      </c>
      <c r="AD84" s="8" t="str">
        <f t="shared" si="147"/>
        <v>EN TERMINO</v>
      </c>
      <c r="AE84" s="126" t="s">
        <v>334</v>
      </c>
      <c r="AG84" s="13" t="str">
        <f t="shared" si="1"/>
        <v>PENDIENTE</v>
      </c>
      <c r="AH84" s="447">
        <v>44012</v>
      </c>
      <c r="AI84" s="561"/>
      <c r="AJ84" s="357"/>
      <c r="AK84" s="357"/>
      <c r="AL84" s="357"/>
      <c r="AM84" s="357"/>
      <c r="AN84" s="359" t="s">
        <v>1078</v>
      </c>
      <c r="AO84" s="357"/>
      <c r="AP84" s="357"/>
      <c r="AQ84" s="357"/>
      <c r="AR84" s="357"/>
      <c r="AS84" s="357"/>
      <c r="AT84" s="357"/>
      <c r="AU84" s="357"/>
      <c r="AV84" s="357"/>
      <c r="AW84" s="357"/>
      <c r="AX84" s="357"/>
      <c r="AY84" s="357"/>
      <c r="AZ84" s="357"/>
      <c r="BA84" s="357"/>
      <c r="BB84" s="357"/>
      <c r="BC84" s="357"/>
      <c r="BD84" s="357"/>
      <c r="BE84" s="357"/>
      <c r="BF84" s="357"/>
      <c r="BG84" s="357"/>
      <c r="BH84" s="741"/>
      <c r="BJ84" s="425" t="s">
        <v>1064</v>
      </c>
    </row>
    <row r="85" spans="1:62" ht="35.1" customHeight="1" x14ac:dyDescent="0.25">
      <c r="A85" s="97"/>
      <c r="B85" s="97"/>
      <c r="C85" s="426" t="s">
        <v>154</v>
      </c>
      <c r="D85" s="97"/>
      <c r="E85" s="912"/>
      <c r="F85" s="97"/>
      <c r="G85" s="97">
        <v>8</v>
      </c>
      <c r="H85" s="369" t="s">
        <v>721</v>
      </c>
      <c r="I85" s="100" t="s">
        <v>305</v>
      </c>
      <c r="J85" s="110" t="s">
        <v>312</v>
      </c>
      <c r="K85" s="110" t="s">
        <v>350</v>
      </c>
      <c r="L85" s="110" t="s">
        <v>321</v>
      </c>
      <c r="M85" s="120">
        <v>12</v>
      </c>
      <c r="N85" s="426" t="s">
        <v>69</v>
      </c>
      <c r="O85" s="426" t="str">
        <f>IF(H85="","",VLOOKUP(H85,'[1]Procedimientos Publicar'!$C$6:$E$85,3,FALSE))</f>
        <v>SECRETARIA GENERAL</v>
      </c>
      <c r="P85" s="426" t="s">
        <v>297</v>
      </c>
      <c r="Q85" s="97"/>
      <c r="R85" s="97"/>
      <c r="S85" s="110"/>
      <c r="T85" s="98">
        <v>1</v>
      </c>
      <c r="U85" s="97"/>
      <c r="V85" s="117">
        <v>43101</v>
      </c>
      <c r="W85" s="117">
        <v>43830</v>
      </c>
      <c r="X85" s="550"/>
      <c r="Y85" s="99">
        <v>43830</v>
      </c>
      <c r="Z85" s="110" t="s">
        <v>328</v>
      </c>
      <c r="AA85" s="97">
        <v>12</v>
      </c>
      <c r="AB85" s="135">
        <f t="shared" si="145"/>
        <v>1</v>
      </c>
      <c r="AC85" s="136">
        <f t="shared" si="146"/>
        <v>1</v>
      </c>
      <c r="AD85" s="8" t="str">
        <f t="shared" si="147"/>
        <v>OK</v>
      </c>
      <c r="AE85" s="125" t="s">
        <v>335</v>
      </c>
      <c r="AG85" s="13" t="str">
        <f t="shared" si="1"/>
        <v>CUMPLIDA</v>
      </c>
      <c r="BH85" s="13" t="str">
        <f t="shared" si="148"/>
        <v>CUMPLIDA</v>
      </c>
      <c r="BJ85" s="425" t="str">
        <f t="shared" si="51"/>
        <v>CERRADO</v>
      </c>
    </row>
    <row r="86" spans="1:62" ht="35.1" customHeight="1" x14ac:dyDescent="0.25">
      <c r="A86" s="97"/>
      <c r="B86" s="97"/>
      <c r="C86" s="426" t="s">
        <v>154</v>
      </c>
      <c r="D86" s="97"/>
      <c r="E86" s="912"/>
      <c r="F86" s="97"/>
      <c r="G86" s="97">
        <v>9</v>
      </c>
      <c r="H86" s="369" t="s">
        <v>721</v>
      </c>
      <c r="I86" s="100" t="s">
        <v>306</v>
      </c>
      <c r="J86" s="110" t="s">
        <v>313</v>
      </c>
      <c r="K86" s="110" t="s">
        <v>351</v>
      </c>
      <c r="L86" s="110" t="s">
        <v>322</v>
      </c>
      <c r="M86" s="120">
        <v>1</v>
      </c>
      <c r="N86" s="426" t="s">
        <v>69</v>
      </c>
      <c r="O86" s="426" t="str">
        <f>IF(H86="","",VLOOKUP(H86,'[1]Procedimientos Publicar'!$C$6:$E$85,3,FALSE))</f>
        <v>SECRETARIA GENERAL</v>
      </c>
      <c r="P86" s="426" t="s">
        <v>297</v>
      </c>
      <c r="Q86" s="97"/>
      <c r="R86" s="97"/>
      <c r="S86" s="110"/>
      <c r="T86" s="98">
        <v>1</v>
      </c>
      <c r="U86" s="97"/>
      <c r="V86" s="117">
        <v>43101</v>
      </c>
      <c r="W86" s="117">
        <v>43830</v>
      </c>
      <c r="X86" s="550"/>
      <c r="Y86" s="99">
        <v>43830</v>
      </c>
      <c r="Z86" s="110" t="s">
        <v>338</v>
      </c>
      <c r="AA86" s="97">
        <v>0.5</v>
      </c>
      <c r="AB86" s="135">
        <f t="shared" si="145"/>
        <v>0.5</v>
      </c>
      <c r="AC86" s="136">
        <f t="shared" si="146"/>
        <v>0.5</v>
      </c>
      <c r="AD86" s="8" t="str">
        <f t="shared" si="147"/>
        <v>EN TERMINO</v>
      </c>
      <c r="AE86" s="126" t="s">
        <v>337</v>
      </c>
      <c r="AG86" s="13" t="str">
        <f t="shared" si="1"/>
        <v>PENDIENTE</v>
      </c>
      <c r="AH86" s="447">
        <v>44012</v>
      </c>
      <c r="AN86" s="359" t="s">
        <v>1078</v>
      </c>
      <c r="BH86" s="741"/>
      <c r="BJ86" s="425" t="s">
        <v>1064</v>
      </c>
    </row>
    <row r="87" spans="1:62" ht="35.1" customHeight="1" x14ac:dyDescent="0.25">
      <c r="A87" s="97"/>
      <c r="B87" s="97"/>
      <c r="C87" s="426" t="s">
        <v>154</v>
      </c>
      <c r="D87" s="97"/>
      <c r="E87" s="912"/>
      <c r="F87" s="97"/>
      <c r="G87" s="97">
        <v>11</v>
      </c>
      <c r="H87" s="369" t="s">
        <v>721</v>
      </c>
      <c r="I87" s="100" t="s">
        <v>307</v>
      </c>
      <c r="J87" s="110" t="s">
        <v>314</v>
      </c>
      <c r="K87" s="110"/>
      <c r="L87" s="110" t="s">
        <v>323</v>
      </c>
      <c r="M87" s="120">
        <v>1</v>
      </c>
      <c r="N87" s="426" t="s">
        <v>69</v>
      </c>
      <c r="O87" s="426" t="str">
        <f>IF(H87="","",VLOOKUP(H87,'[1]Procedimientos Publicar'!$C$6:$E$85,3,FALSE))</f>
        <v>SECRETARIA GENERAL</v>
      </c>
      <c r="P87" s="426" t="s">
        <v>297</v>
      </c>
      <c r="Q87" s="97"/>
      <c r="R87" s="97"/>
      <c r="S87" s="110"/>
      <c r="T87" s="98">
        <v>1</v>
      </c>
      <c r="U87" s="97"/>
      <c r="V87" s="117">
        <v>43101</v>
      </c>
      <c r="W87" s="117">
        <v>43830</v>
      </c>
      <c r="X87" s="550"/>
      <c r="Y87" s="99">
        <v>43830</v>
      </c>
      <c r="Z87" s="110" t="s">
        <v>329</v>
      </c>
      <c r="AA87" s="97">
        <v>1</v>
      </c>
      <c r="AB87" s="135">
        <f t="shared" si="145"/>
        <v>1</v>
      </c>
      <c r="AC87" s="136">
        <f t="shared" si="146"/>
        <v>1</v>
      </c>
      <c r="AD87" s="8" t="str">
        <f t="shared" si="147"/>
        <v>OK</v>
      </c>
      <c r="AE87" s="127" t="s">
        <v>336</v>
      </c>
      <c r="AG87" s="13" t="str">
        <f t="shared" si="1"/>
        <v>CUMPLIDA</v>
      </c>
      <c r="BH87" s="13" t="str">
        <f t="shared" si="148"/>
        <v>CUMPLIDA</v>
      </c>
      <c r="BJ87" s="425" t="str">
        <f t="shared" si="51"/>
        <v>CERRADO</v>
      </c>
    </row>
    <row r="88" spans="1:62" ht="35.1" customHeight="1" x14ac:dyDescent="0.25">
      <c r="A88" s="97"/>
      <c r="B88" s="97"/>
      <c r="C88" s="426" t="s">
        <v>154</v>
      </c>
      <c r="D88" s="97"/>
      <c r="E88" s="912"/>
      <c r="F88" s="97"/>
      <c r="G88" s="97">
        <v>12</v>
      </c>
      <c r="H88" s="369" t="s">
        <v>721</v>
      </c>
      <c r="I88" s="100" t="s">
        <v>308</v>
      </c>
      <c r="J88" s="112" t="s">
        <v>315</v>
      </c>
      <c r="K88" s="112" t="s">
        <v>352</v>
      </c>
      <c r="L88" s="112" t="s">
        <v>317</v>
      </c>
      <c r="M88" s="121">
        <v>1</v>
      </c>
      <c r="N88" s="426" t="s">
        <v>69</v>
      </c>
      <c r="O88" s="426" t="str">
        <f>IF(H88="","",VLOOKUP(H88,'[1]Procedimientos Publicar'!$C$6:$E$85,3,FALSE))</f>
        <v>SECRETARIA GENERAL</v>
      </c>
      <c r="P88" s="426" t="s">
        <v>297</v>
      </c>
      <c r="Q88" s="97"/>
      <c r="R88" s="97"/>
      <c r="S88" s="112"/>
      <c r="T88" s="98">
        <v>1</v>
      </c>
      <c r="U88" s="97"/>
      <c r="V88" s="117">
        <v>43770</v>
      </c>
      <c r="W88" s="117">
        <v>43830</v>
      </c>
      <c r="X88" s="550"/>
      <c r="Y88" s="99">
        <v>43830</v>
      </c>
      <c r="Z88" s="110" t="s">
        <v>330</v>
      </c>
      <c r="AA88" s="97">
        <v>0.5</v>
      </c>
      <c r="AB88" s="135">
        <f t="shared" si="145"/>
        <v>0.5</v>
      </c>
      <c r="AC88" s="136">
        <f t="shared" si="146"/>
        <v>0.5</v>
      </c>
      <c r="AD88" s="8" t="str">
        <f t="shared" si="147"/>
        <v>EN TERMINO</v>
      </c>
      <c r="AE88" s="126" t="s">
        <v>339</v>
      </c>
      <c r="AG88" s="13" t="str">
        <f t="shared" si="1"/>
        <v>PENDIENTE</v>
      </c>
      <c r="AH88" s="447">
        <v>44012</v>
      </c>
      <c r="AN88" s="359" t="s">
        <v>1078</v>
      </c>
      <c r="BH88" s="741"/>
      <c r="BJ88" s="425" t="s">
        <v>1064</v>
      </c>
    </row>
    <row r="89" spans="1:62" ht="35.1" customHeight="1" x14ac:dyDescent="0.25">
      <c r="A89" s="128"/>
      <c r="B89" s="128"/>
      <c r="C89" s="427" t="s">
        <v>154</v>
      </c>
      <c r="D89" s="128"/>
      <c r="E89" s="897" t="s">
        <v>341</v>
      </c>
      <c r="F89" s="128"/>
      <c r="G89" s="128">
        <v>1</v>
      </c>
      <c r="H89" s="370" t="s">
        <v>721</v>
      </c>
      <c r="I89" s="137" t="s">
        <v>342</v>
      </c>
      <c r="J89" s="131"/>
      <c r="K89" s="128"/>
      <c r="L89" s="128"/>
      <c r="M89" s="128">
        <v>1</v>
      </c>
      <c r="N89" s="427" t="s">
        <v>69</v>
      </c>
      <c r="O89" s="427" t="str">
        <f>IF(H89="","",VLOOKUP(H89,'[1]Procedimientos Publicar'!$C$6:$E$85,3,FALSE))</f>
        <v>SECRETARIA GENERAL</v>
      </c>
      <c r="P89" s="427" t="s">
        <v>297</v>
      </c>
      <c r="Q89" s="128"/>
      <c r="R89" s="128"/>
      <c r="S89" s="128"/>
      <c r="T89" s="129">
        <v>1</v>
      </c>
      <c r="U89" s="128"/>
      <c r="V89" s="128"/>
      <c r="W89" s="128"/>
      <c r="X89" s="564"/>
      <c r="Y89" s="130">
        <v>43830</v>
      </c>
      <c r="Z89" s="331" t="s">
        <v>353</v>
      </c>
      <c r="AA89" s="128">
        <v>1</v>
      </c>
      <c r="AB89" s="133">
        <f t="shared" si="145"/>
        <v>1</v>
      </c>
      <c r="AC89" s="134">
        <f t="shared" ref="AC89:AC92" si="149">(IF(OR($T89="",AB89=""),"",IF(OR($T89=0,AB89=0),0,IF((AB89*100%)/$T89&gt;100%,100%,(AB89*100%)/$T89))))</f>
        <v>1</v>
      </c>
      <c r="AD89" s="8" t="str">
        <f t="shared" ref="AD89:AD92" si="150">IF(AA89="","",IF(AC89&lt;100%, IF(AC89&lt;25%, "ALERTA","EN TERMINO"), IF(AC89=100%, "OK", "EN TERMINO")))</f>
        <v>OK</v>
      </c>
      <c r="AE89" s="341" t="s">
        <v>358</v>
      </c>
      <c r="AG89" s="13" t="str">
        <f t="shared" si="1"/>
        <v>CUMPLIDA</v>
      </c>
      <c r="BH89" s="13" t="str">
        <f t="shared" si="148"/>
        <v>CUMPLIDA</v>
      </c>
      <c r="BJ89" s="425" t="str">
        <f t="shared" si="51"/>
        <v>CERRADO</v>
      </c>
    </row>
    <row r="90" spans="1:62" ht="35.1" customHeight="1" x14ac:dyDescent="0.25">
      <c r="A90" s="128"/>
      <c r="B90" s="128"/>
      <c r="C90" s="427" t="s">
        <v>154</v>
      </c>
      <c r="D90" s="128"/>
      <c r="E90" s="897"/>
      <c r="F90" s="128"/>
      <c r="G90" s="128">
        <v>2</v>
      </c>
      <c r="H90" s="370" t="s">
        <v>721</v>
      </c>
      <c r="I90" s="138" t="s">
        <v>343</v>
      </c>
      <c r="J90" s="131" t="s">
        <v>346</v>
      </c>
      <c r="K90" s="930" t="s">
        <v>1352</v>
      </c>
      <c r="L90" s="930" t="s">
        <v>1205</v>
      </c>
      <c r="M90" s="564">
        <v>1</v>
      </c>
      <c r="N90" s="427" t="s">
        <v>69</v>
      </c>
      <c r="O90" s="427" t="str">
        <f>IF(H90="","",VLOOKUP(H90,'[1]Procedimientos Publicar'!$C$6:$E$85,3,FALSE))</f>
        <v>SECRETARIA GENERAL</v>
      </c>
      <c r="P90" s="427" t="s">
        <v>297</v>
      </c>
      <c r="Q90" s="128"/>
      <c r="R90" s="128"/>
      <c r="S90" s="128"/>
      <c r="T90" s="129">
        <v>1</v>
      </c>
      <c r="U90" s="128"/>
      <c r="V90" s="128"/>
      <c r="W90" s="128"/>
      <c r="X90" s="564"/>
      <c r="Y90" s="130">
        <v>43830</v>
      </c>
      <c r="Z90" s="331" t="s">
        <v>354</v>
      </c>
      <c r="AA90" s="128"/>
      <c r="AB90" s="133" t="str">
        <f t="shared" si="145"/>
        <v/>
      </c>
      <c r="AC90" s="134" t="str">
        <f t="shared" si="149"/>
        <v/>
      </c>
      <c r="AD90" s="8" t="str">
        <f t="shared" si="150"/>
        <v/>
      </c>
      <c r="AE90" s="132" t="s">
        <v>356</v>
      </c>
      <c r="AG90" s="13" t="str">
        <f t="shared" si="1"/>
        <v>PENDIENTE</v>
      </c>
      <c r="AH90" s="447">
        <v>44012</v>
      </c>
      <c r="AN90" s="359" t="s">
        <v>1077</v>
      </c>
      <c r="AQ90" s="9">
        <v>44150</v>
      </c>
      <c r="AR90" s="928" t="s">
        <v>1353</v>
      </c>
      <c r="AS90" s="848">
        <v>1</v>
      </c>
      <c r="AT90" s="10">
        <f>(IF(AS90="","",IF(OR($M90=0,$M90="",AQ90=""),"",AS90/$M90)))</f>
        <v>1</v>
      </c>
      <c r="AU90" s="11">
        <f>(IF(OR($T90="",AT90=""),"",IF(OR($T90=0,AT90=0),0,IF((AT90*100%)/$T90&gt;100%,100%,(AT90*100%)/$T90))))</f>
        <v>1</v>
      </c>
      <c r="AV90" s="736" t="str">
        <f>IF(AS90="","",IF(AU90&lt;100%, IF(AU90&lt;75%, "ALERTA","EN TERMINO"), IF(AU90=100%, "OK", "EN TERMINO")))</f>
        <v>OK</v>
      </c>
      <c r="AW90" s="929" t="s">
        <v>1354</v>
      </c>
      <c r="AX90" s="739"/>
      <c r="AY90" s="738" t="str">
        <f>IF(AU90=100%,IF(AU90&gt;75%,"CUMPLIDA","PENDIENTE"),IF(AU90&lt;75%,"INCUMPLIDA","PENDIENTE"))</f>
        <v>CUMPLIDA</v>
      </c>
      <c r="AZ90" s="739"/>
      <c r="BA90" s="739"/>
      <c r="BB90" s="739"/>
      <c r="BC90" s="739"/>
      <c r="BD90" s="739"/>
      <c r="BE90" s="739"/>
      <c r="BF90" s="739"/>
      <c r="BG90" s="739"/>
      <c r="BH90" s="741"/>
      <c r="BI90" s="739"/>
      <c r="BJ90" s="847" t="str">
        <f>IF(AY90="CUMPLIDA","CERRADO","ABIERTO")</f>
        <v>CERRADO</v>
      </c>
    </row>
    <row r="91" spans="1:62" ht="35.1" customHeight="1" x14ac:dyDescent="0.25">
      <c r="A91" s="128"/>
      <c r="B91" s="128"/>
      <c r="C91" s="427" t="s">
        <v>154</v>
      </c>
      <c r="D91" s="128"/>
      <c r="E91" s="897"/>
      <c r="F91" s="128"/>
      <c r="G91" s="128">
        <v>3</v>
      </c>
      <c r="H91" s="370" t="s">
        <v>721</v>
      </c>
      <c r="I91" s="138" t="s">
        <v>344</v>
      </c>
      <c r="J91" s="131"/>
      <c r="K91" s="930"/>
      <c r="L91" s="930"/>
      <c r="M91" s="564">
        <v>1</v>
      </c>
      <c r="N91" s="427" t="s">
        <v>69</v>
      </c>
      <c r="O91" s="427" t="str">
        <f>IF(H91="","",VLOOKUP(H91,'[1]Procedimientos Publicar'!$C$6:$E$85,3,FALSE))</f>
        <v>SECRETARIA GENERAL</v>
      </c>
      <c r="P91" s="427" t="s">
        <v>297</v>
      </c>
      <c r="Q91" s="128"/>
      <c r="R91" s="128"/>
      <c r="S91" s="128"/>
      <c r="T91" s="129">
        <v>1</v>
      </c>
      <c r="U91" s="128"/>
      <c r="V91" s="128"/>
      <c r="W91" s="128"/>
      <c r="X91" s="564"/>
      <c r="Y91" s="130">
        <v>43830</v>
      </c>
      <c r="Z91" s="331" t="s">
        <v>355</v>
      </c>
      <c r="AA91" s="128"/>
      <c r="AB91" s="133" t="str">
        <f t="shared" si="145"/>
        <v/>
      </c>
      <c r="AC91" s="134" t="str">
        <f t="shared" si="149"/>
        <v/>
      </c>
      <c r="AD91" s="8" t="str">
        <f t="shared" si="150"/>
        <v/>
      </c>
      <c r="AE91" s="132" t="s">
        <v>357</v>
      </c>
      <c r="AG91" s="13" t="str">
        <f t="shared" si="1"/>
        <v>PENDIENTE</v>
      </c>
      <c r="AH91" s="447">
        <v>44012</v>
      </c>
      <c r="AN91" s="359" t="s">
        <v>1077</v>
      </c>
      <c r="AQ91" s="9">
        <v>44150</v>
      </c>
      <c r="AR91" s="928"/>
      <c r="AS91" s="848">
        <v>1</v>
      </c>
      <c r="AT91" s="10">
        <f>(IF(AS91="","",IF(OR($M91=0,$M91="",AQ91=""),"",AS91/$M91)))</f>
        <v>1</v>
      </c>
      <c r="AU91" s="11">
        <f>(IF(OR($T91="",AT91=""),"",IF(OR($T91=0,AT91=0),0,IF((AT91*100%)/$T91&gt;100%,100%,(AT91*100%)/$T91))))</f>
        <v>1</v>
      </c>
      <c r="AV91" s="736" t="str">
        <f>IF(AS91="","",IF(AU91&lt;100%, IF(AU91&lt;75%, "ALERTA","EN TERMINO"), IF(AU91=100%, "OK", "EN TERMINO")))</f>
        <v>OK</v>
      </c>
      <c r="AW91" s="929"/>
      <c r="AX91" s="739"/>
      <c r="AY91" s="738" t="str">
        <f t="shared" ref="AY91" si="151">IF(AU91=100%,IF(AU91&gt;75%,"CUMPLIDA","PENDIENTE"),IF(AU91&lt;75%,"INCUMPLIDA","PENDIENTE"))</f>
        <v>CUMPLIDA</v>
      </c>
      <c r="AZ91" s="739"/>
      <c r="BA91" s="739"/>
      <c r="BB91" s="739"/>
      <c r="BC91" s="739"/>
      <c r="BD91" s="739"/>
      <c r="BE91" s="739"/>
      <c r="BF91" s="739"/>
      <c r="BG91" s="739"/>
      <c r="BH91" s="741"/>
      <c r="BI91" s="739"/>
      <c r="BJ91" s="847" t="str">
        <f>IF(AY91="CUMPLIDA","CERRADO","ABIERTO")</f>
        <v>CERRADO</v>
      </c>
    </row>
    <row r="92" spans="1:62" ht="35.1" customHeight="1" x14ac:dyDescent="0.25">
      <c r="A92" s="128"/>
      <c r="B92" s="128"/>
      <c r="C92" s="427" t="s">
        <v>154</v>
      </c>
      <c r="D92" s="128"/>
      <c r="E92" s="897"/>
      <c r="F92" s="128"/>
      <c r="G92" s="128">
        <v>4</v>
      </c>
      <c r="H92" s="370" t="s">
        <v>721</v>
      </c>
      <c r="I92" s="138" t="s">
        <v>345</v>
      </c>
      <c r="J92" s="131"/>
      <c r="K92" s="128"/>
      <c r="L92" s="128"/>
      <c r="M92" s="128">
        <v>1</v>
      </c>
      <c r="N92" s="427" t="s">
        <v>69</v>
      </c>
      <c r="O92" s="427" t="str">
        <f>IF(H92="","",VLOOKUP(H92,'[1]Procedimientos Publicar'!$C$6:$E$85,3,FALSE))</f>
        <v>SECRETARIA GENERAL</v>
      </c>
      <c r="P92" s="427" t="s">
        <v>297</v>
      </c>
      <c r="Q92" s="128"/>
      <c r="R92" s="128"/>
      <c r="S92" s="128"/>
      <c r="T92" s="129">
        <v>1</v>
      </c>
      <c r="U92" s="128"/>
      <c r="V92" s="128"/>
      <c r="W92" s="128"/>
      <c r="X92" s="564"/>
      <c r="Y92" s="130">
        <v>43830</v>
      </c>
      <c r="Z92" s="331" t="s">
        <v>355</v>
      </c>
      <c r="AA92" s="128">
        <v>1</v>
      </c>
      <c r="AB92" s="133">
        <f t="shared" si="145"/>
        <v>1</v>
      </c>
      <c r="AC92" s="134">
        <f t="shared" si="149"/>
        <v>1</v>
      </c>
      <c r="AD92" s="8" t="str">
        <f t="shared" si="150"/>
        <v>OK</v>
      </c>
      <c r="AE92" s="341" t="s">
        <v>359</v>
      </c>
      <c r="AG92" s="13" t="str">
        <f t="shared" si="1"/>
        <v>CUMPLIDA</v>
      </c>
      <c r="BH92" s="13" t="str">
        <f t="shared" si="148"/>
        <v>CUMPLIDA</v>
      </c>
      <c r="BJ92" s="425" t="str">
        <f t="shared" si="51"/>
        <v>CERRADO</v>
      </c>
    </row>
    <row r="93" spans="1:62" s="847" customFormat="1" ht="69" customHeight="1" x14ac:dyDescent="0.25">
      <c r="A93" s="669"/>
      <c r="B93" s="669"/>
      <c r="C93" s="670" t="s">
        <v>154</v>
      </c>
      <c r="D93" s="669"/>
      <c r="E93" s="911" t="s">
        <v>875</v>
      </c>
      <c r="F93" s="669"/>
      <c r="G93" s="688">
        <v>1</v>
      </c>
      <c r="H93" s="671" t="s">
        <v>721</v>
      </c>
      <c r="I93" s="844" t="s">
        <v>876</v>
      </c>
      <c r="J93" s="882" t="s">
        <v>1082</v>
      </c>
      <c r="K93" s="882" t="s">
        <v>1090</v>
      </c>
      <c r="L93" s="885" t="s">
        <v>877</v>
      </c>
      <c r="M93" s="845">
        <v>1</v>
      </c>
      <c r="N93" s="670" t="s">
        <v>69</v>
      </c>
      <c r="O93" s="670"/>
      <c r="P93" s="670" t="s">
        <v>297</v>
      </c>
      <c r="Q93" s="678" t="s">
        <v>878</v>
      </c>
      <c r="R93" s="678" t="s">
        <v>879</v>
      </c>
      <c r="S93" s="678"/>
      <c r="T93" s="673">
        <v>1</v>
      </c>
      <c r="U93" s="882" t="s">
        <v>1181</v>
      </c>
      <c r="V93" s="883">
        <v>43887</v>
      </c>
      <c r="W93" s="883">
        <v>44196</v>
      </c>
      <c r="X93" s="687"/>
      <c r="Y93" s="650"/>
      <c r="Z93" s="149"/>
      <c r="AB93" s="745"/>
      <c r="AC93" s="746"/>
      <c r="AE93" s="654"/>
      <c r="AH93" s="728">
        <v>44012</v>
      </c>
      <c r="AI93" s="884" t="s">
        <v>1001</v>
      </c>
      <c r="AJ93" s="847">
        <v>0.5</v>
      </c>
      <c r="AK93" s="745">
        <f>(IF(AJ93="","",IF(OR($M93=0,$M93="",AH93=""),"",AJ93/$M93)))</f>
        <v>0.5</v>
      </c>
      <c r="AL93" s="744">
        <f>(IF(OR($T93="",AK93=""),"",IF(OR($T93=0,AK93=0),0,IF((AK93*100%)/$T93&gt;100%,100%,(AK93*100%)/$T93))))</f>
        <v>0.5</v>
      </c>
      <c r="AM93" s="736" t="str">
        <f>IF(AJ93="","",IF(AL93&lt;100%, IF(AL93&lt;50%, "ALERTA","EN TERMINO"), IF(AL93=100%, "OK", "EN TERMINO")))</f>
        <v>EN TERMINO</v>
      </c>
      <c r="AN93" s="729"/>
      <c r="AO93" s="433"/>
      <c r="AP93" s="738" t="str">
        <f>IF(AL93=100%,IF(AL93&gt;50%,"CUMPLIDA","PENDIENTE"),IF(AL93&lt;50%,"INCUMPLIDA","PENDIENTE"))</f>
        <v>PENDIENTE</v>
      </c>
      <c r="AQ93" s="9">
        <v>44150</v>
      </c>
      <c r="AR93" s="931" t="s">
        <v>1355</v>
      </c>
      <c r="AS93" s="849">
        <v>0.5</v>
      </c>
      <c r="AT93" s="10">
        <f t="shared" ref="AT93:AT156" si="152">(IF(AS93="","",IF(OR($M93=0,$M93="",AQ93=""),"",AS93/$M93)))</f>
        <v>0.5</v>
      </c>
      <c r="AU93" s="11">
        <f t="shared" ref="AU93:AU156" si="153">(IF(OR($T93="",AT93=""),"",IF(OR($T93=0,AT93=0),0,IF((AT93*100%)/$T93&gt;100%,100%,(AT93*100%)/$T93))))</f>
        <v>0.5</v>
      </c>
      <c r="AV93" s="736" t="str">
        <f t="shared" ref="AV93:AV156" si="154">IF(AS93="","",IF(AU93&lt;100%, IF(AU93&lt;75%, "ALERTA","EN TERMINO"), IF(AU93=100%, "OK", "EN TERMINO")))</f>
        <v>ALERTA</v>
      </c>
      <c r="AW93" s="929" t="s">
        <v>1356</v>
      </c>
      <c r="AX93" s="737"/>
      <c r="AY93" s="738" t="str">
        <f t="shared" ref="AY93:AY156" si="155">IF(AU93=100%,IF(AU93&gt;75%,"CUMPLIDA","PENDIENTE"),IF(AU93&lt;75%,"INCUMPLIDA","PENDIENTE"))</f>
        <v>INCUMPLIDA</v>
      </c>
      <c r="AZ93" s="9"/>
      <c r="BA93" s="737"/>
      <c r="BB93" s="737"/>
      <c r="BC93" s="7" t="str">
        <f t="shared" ref="BC93:BC156" si="156">(IF(BB93="","",IF(OR($M93=0,$M93="",AZ93=""),"",BB93/$M93)))</f>
        <v/>
      </c>
      <c r="BD93" s="12" t="str">
        <f t="shared" ref="BD93:BD156" si="157">(IF(OR($T93="",BC93=""),"",IF(OR($T93=0,BC93=0),0,IF((BC93*100%)/$T93&gt;100%,100%,(BC93*100%)/$T93))))</f>
        <v/>
      </c>
      <c r="BE93" s="736" t="str">
        <f t="shared" ref="BE93:BE156" si="158">IF(BB93="","",IF(BD93&lt;100%, IF(BD93&lt;100%, "ALERTA","EN TERMINO"), IF(BD93=100%, "OK", "EN TERMINO")))</f>
        <v/>
      </c>
      <c r="BF93" s="737"/>
      <c r="BG93" s="737"/>
      <c r="BH93" s="738" t="str">
        <f t="shared" ref="BH93:BH156" si="159">IF(AL93=100%,"CUMPLIDA","INCUMPLIDA")</f>
        <v>INCUMPLIDA</v>
      </c>
      <c r="BJ93" s="847" t="str">
        <f t="shared" ref="BJ93:BJ156" si="160">IF(AY93="CUMPLIDA","CERRADO","ABIERTO")</f>
        <v>ABIERTO</v>
      </c>
    </row>
    <row r="94" spans="1:62" s="847" customFormat="1" ht="69" customHeight="1" x14ac:dyDescent="0.25">
      <c r="A94" s="669"/>
      <c r="B94" s="669"/>
      <c r="C94" s="670" t="s">
        <v>154</v>
      </c>
      <c r="D94" s="669"/>
      <c r="E94" s="911"/>
      <c r="F94" s="669"/>
      <c r="G94" s="688">
        <v>2</v>
      </c>
      <c r="H94" s="671" t="s">
        <v>721</v>
      </c>
      <c r="I94" s="844" t="s">
        <v>894</v>
      </c>
      <c r="J94" s="882"/>
      <c r="K94" s="882" t="s">
        <v>1091</v>
      </c>
      <c r="L94" s="885" t="s">
        <v>881</v>
      </c>
      <c r="M94" s="845">
        <v>1</v>
      </c>
      <c r="N94" s="670" t="s">
        <v>895</v>
      </c>
      <c r="O94" s="670"/>
      <c r="P94" s="670" t="s">
        <v>297</v>
      </c>
      <c r="Q94" s="672" t="s">
        <v>882</v>
      </c>
      <c r="R94" s="678" t="s">
        <v>883</v>
      </c>
      <c r="S94" s="672"/>
      <c r="T94" s="673">
        <v>1</v>
      </c>
      <c r="U94" s="882" t="s">
        <v>884</v>
      </c>
      <c r="V94" s="883">
        <v>43887</v>
      </c>
      <c r="W94" s="883">
        <v>44196</v>
      </c>
      <c r="X94" s="687"/>
      <c r="Y94" s="650"/>
      <c r="Z94" s="149"/>
      <c r="AB94" s="745"/>
      <c r="AC94" s="746"/>
      <c r="AE94" s="655"/>
      <c r="AG94" s="741"/>
      <c r="AH94" s="728">
        <v>44012</v>
      </c>
      <c r="AI94" s="884"/>
      <c r="AJ94" s="847">
        <v>0.5</v>
      </c>
      <c r="AK94" s="745">
        <f t="shared" ref="AK94:AK98" si="161">(IF(AJ94="","",IF(OR($M94=0,$M94="",AH94=""),"",AJ94/$M94)))</f>
        <v>0.5</v>
      </c>
      <c r="AL94" s="744">
        <f t="shared" ref="AL94:AL157" si="162">(IF(OR($T94="",AK94=""),"",IF(OR($T94=0,AK94=0),0,IF((AK94*100%)/$T94&gt;100%,100%,(AK94*100%)/$T94))))</f>
        <v>0.5</v>
      </c>
      <c r="AM94" s="736" t="str">
        <f t="shared" ref="AM94:AM157" si="163">IF(AJ94="","",IF(AL94&lt;100%, IF(AL94&lt;50%, "ALERTA","EN TERMINO"), IF(AL94=100%, "OK", "EN TERMINO")))</f>
        <v>EN TERMINO</v>
      </c>
      <c r="AN94" s="729"/>
      <c r="AO94" s="433"/>
      <c r="AP94" s="738" t="str">
        <f t="shared" ref="AP94:AP97" si="164">IF(AL94=100%,IF(AL94&gt;50%,"CUMPLIDA","PENDIENTE"),IF(AL94&lt;50%,"INCUMPLIDA","PENDIENTE"))</f>
        <v>PENDIENTE</v>
      </c>
      <c r="AQ94" s="9">
        <v>44150</v>
      </c>
      <c r="AR94" s="931"/>
      <c r="AS94" s="850">
        <v>0.5</v>
      </c>
      <c r="AT94" s="10">
        <f t="shared" si="152"/>
        <v>0.5</v>
      </c>
      <c r="AU94" s="11">
        <f t="shared" si="153"/>
        <v>0.5</v>
      </c>
      <c r="AV94" s="736" t="str">
        <f t="shared" si="154"/>
        <v>ALERTA</v>
      </c>
      <c r="AW94" s="929"/>
      <c r="AX94" s="737"/>
      <c r="AY94" s="738" t="str">
        <f t="shared" si="155"/>
        <v>INCUMPLIDA</v>
      </c>
      <c r="AZ94" s="9"/>
      <c r="BA94" s="737"/>
      <c r="BB94" s="737"/>
      <c r="BC94" s="7" t="str">
        <f t="shared" si="156"/>
        <v/>
      </c>
      <c r="BD94" s="12" t="str">
        <f t="shared" si="157"/>
        <v/>
      </c>
      <c r="BE94" s="736" t="str">
        <f t="shared" si="158"/>
        <v/>
      </c>
      <c r="BF94" s="737"/>
      <c r="BG94" s="737"/>
      <c r="BH94" s="738" t="str">
        <f t="shared" si="159"/>
        <v>INCUMPLIDA</v>
      </c>
      <c r="BJ94" s="847" t="str">
        <f t="shared" si="160"/>
        <v>ABIERTO</v>
      </c>
    </row>
    <row r="95" spans="1:62" s="847" customFormat="1" ht="69" customHeight="1" x14ac:dyDescent="0.25">
      <c r="A95" s="669"/>
      <c r="B95" s="669"/>
      <c r="C95" s="670" t="s">
        <v>154</v>
      </c>
      <c r="D95" s="669"/>
      <c r="E95" s="911"/>
      <c r="F95" s="669"/>
      <c r="G95" s="688">
        <v>3</v>
      </c>
      <c r="H95" s="671" t="s">
        <v>721</v>
      </c>
      <c r="I95" s="844" t="s">
        <v>896</v>
      </c>
      <c r="J95" s="882"/>
      <c r="K95" s="882" t="s">
        <v>897</v>
      </c>
      <c r="L95" s="885" t="s">
        <v>898</v>
      </c>
      <c r="M95" s="845">
        <v>1</v>
      </c>
      <c r="N95" s="670" t="s">
        <v>897</v>
      </c>
      <c r="O95" s="670"/>
      <c r="P95" s="670" t="s">
        <v>297</v>
      </c>
      <c r="Q95" s="672" t="s">
        <v>882</v>
      </c>
      <c r="R95" s="678" t="s">
        <v>883</v>
      </c>
      <c r="S95" s="672"/>
      <c r="T95" s="673">
        <v>1</v>
      </c>
      <c r="U95" s="882" t="s">
        <v>899</v>
      </c>
      <c r="V95" s="883">
        <v>43887</v>
      </c>
      <c r="W95" s="883">
        <v>44196</v>
      </c>
      <c r="X95" s="687"/>
      <c r="Y95" s="650"/>
      <c r="Z95" s="149"/>
      <c r="AB95" s="745"/>
      <c r="AC95" s="746"/>
      <c r="AE95" s="655"/>
      <c r="AG95" s="741"/>
      <c r="AH95" s="728">
        <v>44012</v>
      </c>
      <c r="AI95" s="884"/>
      <c r="AJ95" s="847">
        <v>0.5</v>
      </c>
      <c r="AK95" s="745">
        <f t="shared" si="161"/>
        <v>0.5</v>
      </c>
      <c r="AL95" s="744">
        <f t="shared" si="162"/>
        <v>0.5</v>
      </c>
      <c r="AM95" s="736" t="str">
        <f t="shared" si="163"/>
        <v>EN TERMINO</v>
      </c>
      <c r="AN95" s="729"/>
      <c r="AO95" s="433"/>
      <c r="AP95" s="738" t="str">
        <f t="shared" si="164"/>
        <v>PENDIENTE</v>
      </c>
      <c r="AQ95" s="9">
        <v>44150</v>
      </c>
      <c r="AR95" s="931"/>
      <c r="AS95" s="850">
        <v>0.5</v>
      </c>
      <c r="AT95" s="10">
        <f t="shared" si="152"/>
        <v>0.5</v>
      </c>
      <c r="AU95" s="11">
        <f t="shared" si="153"/>
        <v>0.5</v>
      </c>
      <c r="AV95" s="736" t="str">
        <f t="shared" si="154"/>
        <v>ALERTA</v>
      </c>
      <c r="AW95" s="929"/>
      <c r="AX95" s="737"/>
      <c r="AY95" s="738" t="str">
        <f t="shared" si="155"/>
        <v>INCUMPLIDA</v>
      </c>
      <c r="AZ95" s="9"/>
      <c r="BA95" s="737"/>
      <c r="BB95" s="737"/>
      <c r="BC95" s="7" t="str">
        <f t="shared" si="156"/>
        <v/>
      </c>
      <c r="BD95" s="12" t="str">
        <f t="shared" si="157"/>
        <v/>
      </c>
      <c r="BE95" s="736" t="str">
        <f t="shared" si="158"/>
        <v/>
      </c>
      <c r="BF95" s="737"/>
      <c r="BG95" s="737"/>
      <c r="BH95" s="738" t="str">
        <f t="shared" si="159"/>
        <v>INCUMPLIDA</v>
      </c>
      <c r="BJ95" s="847" t="str">
        <f t="shared" si="160"/>
        <v>ABIERTO</v>
      </c>
    </row>
    <row r="96" spans="1:62" s="847" customFormat="1" ht="168.75" customHeight="1" x14ac:dyDescent="0.25">
      <c r="A96" s="669"/>
      <c r="B96" s="669"/>
      <c r="C96" s="670" t="s">
        <v>154</v>
      </c>
      <c r="D96" s="669"/>
      <c r="E96" s="911"/>
      <c r="F96" s="669"/>
      <c r="G96" s="688">
        <v>4</v>
      </c>
      <c r="H96" s="671" t="s">
        <v>721</v>
      </c>
      <c r="I96" s="844" t="s">
        <v>912</v>
      </c>
      <c r="J96" s="882"/>
      <c r="K96" s="882" t="s">
        <v>1092</v>
      </c>
      <c r="L96" s="885" t="s">
        <v>881</v>
      </c>
      <c r="M96" s="845">
        <v>1</v>
      </c>
      <c r="N96" s="670" t="s">
        <v>895</v>
      </c>
      <c r="O96" s="670"/>
      <c r="P96" s="670" t="s">
        <v>297</v>
      </c>
      <c r="Q96" s="678" t="s">
        <v>888</v>
      </c>
      <c r="R96" s="678" t="s">
        <v>889</v>
      </c>
      <c r="S96" s="678"/>
      <c r="T96" s="673">
        <v>1</v>
      </c>
      <c r="U96" s="882" t="s">
        <v>884</v>
      </c>
      <c r="V96" s="883">
        <v>43887</v>
      </c>
      <c r="W96" s="883">
        <v>44196</v>
      </c>
      <c r="X96" s="687"/>
      <c r="Y96" s="650"/>
      <c r="Z96" s="149"/>
      <c r="AB96" s="745"/>
      <c r="AC96" s="746"/>
      <c r="AE96" s="653"/>
      <c r="AG96" s="741"/>
      <c r="AH96" s="728">
        <v>44012</v>
      </c>
      <c r="AI96" s="884"/>
      <c r="AJ96" s="847">
        <v>0.5</v>
      </c>
      <c r="AK96" s="745">
        <f t="shared" si="161"/>
        <v>0.5</v>
      </c>
      <c r="AL96" s="744">
        <f t="shared" si="162"/>
        <v>0.5</v>
      </c>
      <c r="AM96" s="736" t="str">
        <f t="shared" si="163"/>
        <v>EN TERMINO</v>
      </c>
      <c r="AN96" s="729"/>
      <c r="AO96" s="433"/>
      <c r="AP96" s="738" t="str">
        <f t="shared" si="164"/>
        <v>PENDIENTE</v>
      </c>
      <c r="AQ96" s="9">
        <v>44150</v>
      </c>
      <c r="AR96" s="931"/>
      <c r="AS96" s="850">
        <v>0.5</v>
      </c>
      <c r="AT96" s="10">
        <f t="shared" si="152"/>
        <v>0.5</v>
      </c>
      <c r="AU96" s="11">
        <f t="shared" si="153"/>
        <v>0.5</v>
      </c>
      <c r="AV96" s="736" t="str">
        <f t="shared" si="154"/>
        <v>ALERTA</v>
      </c>
      <c r="AW96" s="929"/>
      <c r="AX96" s="737"/>
      <c r="AY96" s="738" t="str">
        <f t="shared" si="155"/>
        <v>INCUMPLIDA</v>
      </c>
      <c r="AZ96" s="9"/>
      <c r="BA96" s="737"/>
      <c r="BB96" s="737"/>
      <c r="BC96" s="7" t="str">
        <f t="shared" si="156"/>
        <v/>
      </c>
      <c r="BD96" s="12" t="str">
        <f t="shared" si="157"/>
        <v/>
      </c>
      <c r="BE96" s="736" t="str">
        <f t="shared" si="158"/>
        <v/>
      </c>
      <c r="BF96" s="737"/>
      <c r="BG96" s="737"/>
      <c r="BH96" s="738" t="str">
        <f t="shared" si="159"/>
        <v>INCUMPLIDA</v>
      </c>
      <c r="BJ96" s="847" t="str">
        <f t="shared" si="160"/>
        <v>ABIERTO</v>
      </c>
    </row>
    <row r="97" spans="1:62" s="847" customFormat="1" ht="69" customHeight="1" x14ac:dyDescent="0.25">
      <c r="A97" s="669"/>
      <c r="B97" s="669"/>
      <c r="C97" s="670" t="s">
        <v>154</v>
      </c>
      <c r="D97" s="669"/>
      <c r="E97" s="911"/>
      <c r="F97" s="669"/>
      <c r="G97" s="688">
        <v>5</v>
      </c>
      <c r="H97" s="671" t="s">
        <v>721</v>
      </c>
      <c r="I97" s="844" t="s">
        <v>945</v>
      </c>
      <c r="J97" s="882"/>
      <c r="K97" s="882" t="s">
        <v>895</v>
      </c>
      <c r="L97" s="885" t="s">
        <v>881</v>
      </c>
      <c r="M97" s="845">
        <v>1</v>
      </c>
      <c r="N97" s="670" t="s">
        <v>895</v>
      </c>
      <c r="O97" s="670"/>
      <c r="P97" s="670" t="s">
        <v>297</v>
      </c>
      <c r="Q97" s="678" t="s">
        <v>891</v>
      </c>
      <c r="R97" s="678" t="s">
        <v>892</v>
      </c>
      <c r="S97" s="672"/>
      <c r="T97" s="673">
        <v>1</v>
      </c>
      <c r="U97" s="882" t="s">
        <v>884</v>
      </c>
      <c r="V97" s="883">
        <v>43887</v>
      </c>
      <c r="W97" s="883">
        <v>44196</v>
      </c>
      <c r="X97" s="687"/>
      <c r="Y97" s="650"/>
      <c r="Z97" s="149"/>
      <c r="AB97" s="745"/>
      <c r="AC97" s="746"/>
      <c r="AE97" s="653"/>
      <c r="AG97" s="741"/>
      <c r="AH97" s="728">
        <v>44012</v>
      </c>
      <c r="AI97" s="884"/>
      <c r="AJ97" s="847">
        <v>0.5</v>
      </c>
      <c r="AK97" s="745">
        <f t="shared" si="161"/>
        <v>0.5</v>
      </c>
      <c r="AL97" s="744">
        <f t="shared" si="162"/>
        <v>0.5</v>
      </c>
      <c r="AM97" s="736" t="str">
        <f t="shared" si="163"/>
        <v>EN TERMINO</v>
      </c>
      <c r="AN97" s="729"/>
      <c r="AO97" s="433"/>
      <c r="AP97" s="738" t="str">
        <f t="shared" si="164"/>
        <v>PENDIENTE</v>
      </c>
      <c r="AQ97" s="9">
        <v>44150</v>
      </c>
      <c r="AR97" s="931"/>
      <c r="AS97" s="850">
        <v>0.5</v>
      </c>
      <c r="AT97" s="10">
        <f t="shared" si="152"/>
        <v>0.5</v>
      </c>
      <c r="AU97" s="11">
        <f t="shared" si="153"/>
        <v>0.5</v>
      </c>
      <c r="AV97" s="736" t="str">
        <f t="shared" si="154"/>
        <v>ALERTA</v>
      </c>
      <c r="AW97" s="929"/>
      <c r="AX97" s="737"/>
      <c r="AY97" s="738" t="str">
        <f t="shared" si="155"/>
        <v>INCUMPLIDA</v>
      </c>
      <c r="AZ97" s="9"/>
      <c r="BA97" s="737"/>
      <c r="BB97" s="737"/>
      <c r="BC97" s="7" t="str">
        <f t="shared" si="156"/>
        <v/>
      </c>
      <c r="BD97" s="12" t="str">
        <f t="shared" si="157"/>
        <v/>
      </c>
      <c r="BE97" s="736" t="str">
        <f t="shared" si="158"/>
        <v/>
      </c>
      <c r="BF97" s="737"/>
      <c r="BG97" s="737"/>
      <c r="BH97" s="738" t="str">
        <f t="shared" si="159"/>
        <v>INCUMPLIDA</v>
      </c>
      <c r="BJ97" s="847" t="str">
        <f t="shared" si="160"/>
        <v>ABIERTO</v>
      </c>
    </row>
    <row r="98" spans="1:62" s="847" customFormat="1" ht="69" customHeight="1" x14ac:dyDescent="0.25">
      <c r="A98" s="669"/>
      <c r="B98" s="669"/>
      <c r="C98" s="670" t="s">
        <v>154</v>
      </c>
      <c r="D98" s="669"/>
      <c r="E98" s="911"/>
      <c r="F98" s="669"/>
      <c r="G98" s="688">
        <v>6</v>
      </c>
      <c r="H98" s="671" t="s">
        <v>721</v>
      </c>
      <c r="I98" s="844" t="s">
        <v>880</v>
      </c>
      <c r="J98" s="672" t="s">
        <v>1083</v>
      </c>
      <c r="K98" s="672" t="s">
        <v>1093</v>
      </c>
      <c r="L98" s="672" t="s">
        <v>881</v>
      </c>
      <c r="M98" s="771">
        <v>1</v>
      </c>
      <c r="N98" s="670" t="s">
        <v>69</v>
      </c>
      <c r="O98" s="670"/>
      <c r="P98" s="670" t="s">
        <v>297</v>
      </c>
      <c r="Q98" s="679"/>
      <c r="R98" s="679"/>
      <c r="S98" s="679"/>
      <c r="T98" s="673">
        <v>1</v>
      </c>
      <c r="U98" s="672" t="s">
        <v>884</v>
      </c>
      <c r="V98" s="772">
        <v>43887</v>
      </c>
      <c r="W98" s="772">
        <v>44196</v>
      </c>
      <c r="X98" s="687"/>
      <c r="Y98" s="650"/>
      <c r="Z98" s="149"/>
      <c r="AB98" s="745"/>
      <c r="AC98" s="746"/>
      <c r="AE98" s="653"/>
      <c r="AG98" s="741"/>
      <c r="AH98" s="728">
        <v>44012</v>
      </c>
      <c r="AI98" s="843" t="s">
        <v>1357</v>
      </c>
      <c r="AJ98" s="847">
        <v>0.5</v>
      </c>
      <c r="AK98" s="745">
        <f t="shared" si="161"/>
        <v>0.5</v>
      </c>
      <c r="AL98" s="744">
        <f t="shared" si="162"/>
        <v>0.5</v>
      </c>
      <c r="AM98" s="736" t="str">
        <f t="shared" si="163"/>
        <v>EN TERMINO</v>
      </c>
      <c r="AN98" s="729"/>
      <c r="AQ98" s="9">
        <v>44150</v>
      </c>
      <c r="AR98" s="737" t="s">
        <v>1358</v>
      </c>
      <c r="AS98" s="847">
        <v>0</v>
      </c>
      <c r="AT98" s="10">
        <f t="shared" si="152"/>
        <v>0</v>
      </c>
      <c r="AU98" s="11">
        <f t="shared" si="153"/>
        <v>0</v>
      </c>
      <c r="AV98" s="736" t="str">
        <f t="shared" si="154"/>
        <v>ALERTA</v>
      </c>
      <c r="AW98" s="737" t="s">
        <v>1359</v>
      </c>
      <c r="AX98" s="737"/>
      <c r="AY98" s="738" t="str">
        <f t="shared" si="155"/>
        <v>INCUMPLIDA</v>
      </c>
      <c r="AZ98" s="9"/>
      <c r="BA98" s="737"/>
      <c r="BB98" s="737"/>
      <c r="BC98" s="7" t="str">
        <f t="shared" si="156"/>
        <v/>
      </c>
      <c r="BD98" s="12" t="str">
        <f t="shared" si="157"/>
        <v/>
      </c>
      <c r="BE98" s="736" t="str">
        <f t="shared" si="158"/>
        <v/>
      </c>
      <c r="BF98" s="737"/>
      <c r="BG98" s="737"/>
      <c r="BH98" s="738" t="str">
        <f t="shared" si="159"/>
        <v>INCUMPLIDA</v>
      </c>
      <c r="BJ98" s="847" t="str">
        <f t="shared" si="160"/>
        <v>ABIERTO</v>
      </c>
    </row>
    <row r="99" spans="1:62" s="847" customFormat="1" ht="69" customHeight="1" x14ac:dyDescent="0.25">
      <c r="A99" s="669"/>
      <c r="B99" s="669"/>
      <c r="C99" s="670" t="s">
        <v>154</v>
      </c>
      <c r="D99" s="669"/>
      <c r="E99" s="911"/>
      <c r="F99" s="669"/>
      <c r="G99" s="688">
        <v>7</v>
      </c>
      <c r="H99" s="671" t="s">
        <v>721</v>
      </c>
      <c r="I99" s="844" t="s">
        <v>885</v>
      </c>
      <c r="J99" s="882" t="s">
        <v>886</v>
      </c>
      <c r="K99" s="882" t="s">
        <v>1360</v>
      </c>
      <c r="L99" s="882" t="s">
        <v>881</v>
      </c>
      <c r="M99" s="851">
        <v>1</v>
      </c>
      <c r="N99" s="670" t="s">
        <v>1182</v>
      </c>
      <c r="O99" s="670"/>
      <c r="P99" s="670" t="s">
        <v>297</v>
      </c>
      <c r="Q99" s="672" t="s">
        <v>882</v>
      </c>
      <c r="R99" s="678" t="s">
        <v>883</v>
      </c>
      <c r="S99" s="672"/>
      <c r="T99" s="673">
        <v>1</v>
      </c>
      <c r="U99" s="882" t="s">
        <v>1183</v>
      </c>
      <c r="V99" s="883">
        <v>43834</v>
      </c>
      <c r="W99" s="883">
        <v>44196</v>
      </c>
      <c r="X99" s="687"/>
      <c r="Y99" s="650"/>
      <c r="Z99" s="149"/>
      <c r="AB99" s="745"/>
      <c r="AC99" s="746"/>
      <c r="AE99" s="654"/>
      <c r="AH99" s="728">
        <v>44012</v>
      </c>
      <c r="AI99" s="884" t="s">
        <v>1002</v>
      </c>
      <c r="AJ99" s="847">
        <v>0.5</v>
      </c>
      <c r="AK99" s="745">
        <f>(IF(AJ99="","",IF(OR($M99=0,$M99="",AH99=""),"",AJ99/$M99)))</f>
        <v>0.5</v>
      </c>
      <c r="AL99" s="744">
        <f t="shared" si="162"/>
        <v>0.5</v>
      </c>
      <c r="AM99" s="736" t="str">
        <f t="shared" si="163"/>
        <v>EN TERMINO</v>
      </c>
      <c r="AN99" s="729"/>
      <c r="AQ99" s="9">
        <v>44150</v>
      </c>
      <c r="AR99" s="884"/>
      <c r="AS99" s="847">
        <v>0</v>
      </c>
      <c r="AT99" s="10">
        <f t="shared" si="152"/>
        <v>0</v>
      </c>
      <c r="AU99" s="11">
        <f t="shared" si="153"/>
        <v>0</v>
      </c>
      <c r="AV99" s="736" t="str">
        <f t="shared" si="154"/>
        <v>ALERTA</v>
      </c>
      <c r="AW99" s="929" t="s">
        <v>1361</v>
      </c>
      <c r="AX99" s="737"/>
      <c r="AY99" s="738" t="str">
        <f t="shared" si="155"/>
        <v>INCUMPLIDA</v>
      </c>
      <c r="AZ99" s="9"/>
      <c r="BA99" s="737"/>
      <c r="BB99" s="737"/>
      <c r="BC99" s="7" t="str">
        <f t="shared" si="156"/>
        <v/>
      </c>
      <c r="BD99" s="12" t="str">
        <f t="shared" si="157"/>
        <v/>
      </c>
      <c r="BE99" s="736" t="str">
        <f t="shared" si="158"/>
        <v/>
      </c>
      <c r="BF99" s="737"/>
      <c r="BG99" s="737"/>
      <c r="BH99" s="738" t="str">
        <f t="shared" si="159"/>
        <v>INCUMPLIDA</v>
      </c>
      <c r="BJ99" s="847" t="str">
        <f t="shared" si="160"/>
        <v>ABIERTO</v>
      </c>
    </row>
    <row r="100" spans="1:62" s="847" customFormat="1" ht="69" customHeight="1" x14ac:dyDescent="0.25">
      <c r="A100" s="669"/>
      <c r="B100" s="669"/>
      <c r="C100" s="670" t="s">
        <v>154</v>
      </c>
      <c r="D100" s="669"/>
      <c r="E100" s="911"/>
      <c r="F100" s="669"/>
      <c r="G100" s="688">
        <v>8</v>
      </c>
      <c r="H100" s="671" t="s">
        <v>721</v>
      </c>
      <c r="I100" s="844" t="s">
        <v>893</v>
      </c>
      <c r="J100" s="882"/>
      <c r="K100" s="882"/>
      <c r="L100" s="882" t="s">
        <v>1103</v>
      </c>
      <c r="M100" s="851">
        <v>1</v>
      </c>
      <c r="N100" s="670" t="s">
        <v>69</v>
      </c>
      <c r="O100" s="670"/>
      <c r="P100" s="670" t="s">
        <v>297</v>
      </c>
      <c r="Q100" s="672" t="s">
        <v>882</v>
      </c>
      <c r="R100" s="678" t="s">
        <v>883</v>
      </c>
      <c r="S100" s="672"/>
      <c r="T100" s="673">
        <v>1</v>
      </c>
      <c r="U100" s="882"/>
      <c r="V100" s="883">
        <v>43983</v>
      </c>
      <c r="W100" s="883">
        <v>44196</v>
      </c>
      <c r="X100" s="687"/>
      <c r="Y100" s="650"/>
      <c r="Z100" s="149"/>
      <c r="AB100" s="745"/>
      <c r="AC100" s="746"/>
      <c r="AG100" s="741"/>
      <c r="AH100" s="728">
        <v>44012</v>
      </c>
      <c r="AI100" s="884"/>
      <c r="AJ100" s="847">
        <v>0.5</v>
      </c>
      <c r="AK100" s="745">
        <f t="shared" ref="AK100:AK163" si="165">(IF(AJ100="","",IF(OR($M100=0,$M100="",AH100=""),"",AJ100/$M100)))</f>
        <v>0.5</v>
      </c>
      <c r="AL100" s="744">
        <f t="shared" si="162"/>
        <v>0.5</v>
      </c>
      <c r="AM100" s="736" t="str">
        <f t="shared" si="163"/>
        <v>EN TERMINO</v>
      </c>
      <c r="AN100" s="729"/>
      <c r="AQ100" s="9">
        <v>44150</v>
      </c>
      <c r="AR100" s="884"/>
      <c r="AS100" s="847">
        <v>0</v>
      </c>
      <c r="AT100" s="10">
        <f>(IF(AS100="","",IF(OR($M100=0,$M100="",AQ100=""),"",AS100/$M100)))</f>
        <v>0</v>
      </c>
      <c r="AU100" s="11">
        <f t="shared" si="153"/>
        <v>0</v>
      </c>
      <c r="AV100" s="736" t="str">
        <f t="shared" si="154"/>
        <v>ALERTA</v>
      </c>
      <c r="AW100" s="929"/>
      <c r="AX100" s="737"/>
      <c r="AY100" s="738" t="str">
        <f t="shared" si="155"/>
        <v>INCUMPLIDA</v>
      </c>
      <c r="AZ100" s="9"/>
      <c r="BA100" s="737"/>
      <c r="BB100" s="737"/>
      <c r="BC100" s="7" t="str">
        <f t="shared" si="156"/>
        <v/>
      </c>
      <c r="BD100" s="12" t="str">
        <f t="shared" si="157"/>
        <v/>
      </c>
      <c r="BE100" s="736" t="str">
        <f t="shared" si="158"/>
        <v/>
      </c>
      <c r="BF100" s="737"/>
      <c r="BG100" s="737"/>
      <c r="BH100" s="738" t="str">
        <f t="shared" si="159"/>
        <v>INCUMPLIDA</v>
      </c>
      <c r="BJ100" s="847" t="str">
        <f t="shared" si="160"/>
        <v>ABIERTO</v>
      </c>
    </row>
    <row r="101" spans="1:62" s="847" customFormat="1" ht="69" customHeight="1" x14ac:dyDescent="0.25">
      <c r="A101" s="669"/>
      <c r="B101" s="669"/>
      <c r="C101" s="670" t="s">
        <v>154</v>
      </c>
      <c r="D101" s="669"/>
      <c r="E101" s="911"/>
      <c r="F101" s="669"/>
      <c r="G101" s="688">
        <v>9</v>
      </c>
      <c r="H101" s="671" t="s">
        <v>721</v>
      </c>
      <c r="I101" s="844" t="s">
        <v>913</v>
      </c>
      <c r="J101" s="882"/>
      <c r="K101" s="882"/>
      <c r="L101" s="882" t="s">
        <v>881</v>
      </c>
      <c r="M101" s="851">
        <v>1</v>
      </c>
      <c r="N101" s="670" t="s">
        <v>69</v>
      </c>
      <c r="O101" s="670"/>
      <c r="P101" s="670" t="s">
        <v>297</v>
      </c>
      <c r="Q101" s="672" t="s">
        <v>882</v>
      </c>
      <c r="R101" s="678" t="s">
        <v>883</v>
      </c>
      <c r="S101" s="672"/>
      <c r="T101" s="673">
        <v>1</v>
      </c>
      <c r="U101" s="882" t="s">
        <v>918</v>
      </c>
      <c r="V101" s="883">
        <v>43983</v>
      </c>
      <c r="W101" s="883">
        <v>44196</v>
      </c>
      <c r="X101" s="687"/>
      <c r="Y101" s="650"/>
      <c r="Z101" s="149"/>
      <c r="AB101" s="745"/>
      <c r="AC101" s="746"/>
      <c r="AG101" s="741"/>
      <c r="AH101" s="728">
        <v>44012</v>
      </c>
      <c r="AI101" s="884"/>
      <c r="AJ101" s="847">
        <v>0.5</v>
      </c>
      <c r="AK101" s="745">
        <f t="shared" si="165"/>
        <v>0.5</v>
      </c>
      <c r="AL101" s="744">
        <f t="shared" si="162"/>
        <v>0.5</v>
      </c>
      <c r="AM101" s="736" t="str">
        <f t="shared" si="163"/>
        <v>EN TERMINO</v>
      </c>
      <c r="AN101" s="729"/>
      <c r="AQ101" s="9">
        <v>44150</v>
      </c>
      <c r="AR101" s="884"/>
      <c r="AS101" s="847">
        <v>0</v>
      </c>
      <c r="AT101" s="10">
        <f t="shared" si="152"/>
        <v>0</v>
      </c>
      <c r="AU101" s="11">
        <f t="shared" si="153"/>
        <v>0</v>
      </c>
      <c r="AV101" s="736" t="str">
        <f t="shared" si="154"/>
        <v>ALERTA</v>
      </c>
      <c r="AW101" s="929"/>
      <c r="AX101" s="737"/>
      <c r="AY101" s="738" t="str">
        <f t="shared" si="155"/>
        <v>INCUMPLIDA</v>
      </c>
      <c r="AZ101" s="9"/>
      <c r="BA101" s="737"/>
      <c r="BB101" s="737"/>
      <c r="BC101" s="7" t="str">
        <f t="shared" si="156"/>
        <v/>
      </c>
      <c r="BD101" s="12" t="str">
        <f t="shared" si="157"/>
        <v/>
      </c>
      <c r="BE101" s="736" t="str">
        <f t="shared" si="158"/>
        <v/>
      </c>
      <c r="BF101" s="737"/>
      <c r="BG101" s="737"/>
      <c r="BH101" s="738" t="str">
        <f t="shared" si="159"/>
        <v>INCUMPLIDA</v>
      </c>
      <c r="BJ101" s="847" t="str">
        <f t="shared" si="160"/>
        <v>ABIERTO</v>
      </c>
    </row>
    <row r="102" spans="1:62" s="847" customFormat="1" ht="69" customHeight="1" x14ac:dyDescent="0.25">
      <c r="A102" s="669"/>
      <c r="B102" s="669"/>
      <c r="C102" s="670" t="s">
        <v>154</v>
      </c>
      <c r="D102" s="669"/>
      <c r="E102" s="911"/>
      <c r="F102" s="669"/>
      <c r="G102" s="688">
        <v>10</v>
      </c>
      <c r="H102" s="671" t="s">
        <v>721</v>
      </c>
      <c r="I102" s="844" t="s">
        <v>940</v>
      </c>
      <c r="J102" s="882"/>
      <c r="K102" s="882"/>
      <c r="L102" s="882"/>
      <c r="M102" s="851">
        <v>1</v>
      </c>
      <c r="N102" s="670" t="s">
        <v>69</v>
      </c>
      <c r="O102" s="670"/>
      <c r="P102" s="670" t="s">
        <v>297</v>
      </c>
      <c r="Q102" s="676"/>
      <c r="R102" s="676"/>
      <c r="S102" s="676"/>
      <c r="T102" s="673">
        <v>1</v>
      </c>
      <c r="U102" s="882"/>
      <c r="V102" s="883"/>
      <c r="W102" s="883">
        <v>44196</v>
      </c>
      <c r="X102" s="687"/>
      <c r="Y102" s="650"/>
      <c r="Z102" s="149"/>
      <c r="AB102" s="745"/>
      <c r="AC102" s="746"/>
      <c r="AG102" s="741"/>
      <c r="AH102" s="728">
        <v>44012</v>
      </c>
      <c r="AI102" s="884"/>
      <c r="AJ102" s="847">
        <v>0.5</v>
      </c>
      <c r="AK102" s="745">
        <f t="shared" si="165"/>
        <v>0.5</v>
      </c>
      <c r="AL102" s="744">
        <f t="shared" si="162"/>
        <v>0.5</v>
      </c>
      <c r="AM102" s="736" t="str">
        <f t="shared" si="163"/>
        <v>EN TERMINO</v>
      </c>
      <c r="AN102" s="729"/>
      <c r="AQ102" s="9">
        <v>44150</v>
      </c>
      <c r="AR102" s="884"/>
      <c r="AS102" s="847">
        <v>0</v>
      </c>
      <c r="AT102" s="10">
        <f t="shared" si="152"/>
        <v>0</v>
      </c>
      <c r="AU102" s="11">
        <f t="shared" si="153"/>
        <v>0</v>
      </c>
      <c r="AV102" s="736" t="str">
        <f t="shared" si="154"/>
        <v>ALERTA</v>
      </c>
      <c r="AW102" s="929"/>
      <c r="AX102" s="737"/>
      <c r="AY102" s="738" t="str">
        <f t="shared" si="155"/>
        <v>INCUMPLIDA</v>
      </c>
      <c r="AZ102" s="9"/>
      <c r="BA102" s="737"/>
      <c r="BB102" s="737"/>
      <c r="BC102" s="7" t="str">
        <f t="shared" si="156"/>
        <v/>
      </c>
      <c r="BD102" s="12" t="str">
        <f t="shared" si="157"/>
        <v/>
      </c>
      <c r="BE102" s="736" t="str">
        <f t="shared" si="158"/>
        <v/>
      </c>
      <c r="BF102" s="737"/>
      <c r="BG102" s="737"/>
      <c r="BH102" s="738" t="str">
        <f t="shared" si="159"/>
        <v>INCUMPLIDA</v>
      </c>
      <c r="BJ102" s="847" t="str">
        <f t="shared" si="160"/>
        <v>ABIERTO</v>
      </c>
    </row>
    <row r="103" spans="1:62" s="847" customFormat="1" ht="81.75" customHeight="1" x14ac:dyDescent="0.25">
      <c r="A103" s="669"/>
      <c r="B103" s="669"/>
      <c r="C103" s="670" t="s">
        <v>154</v>
      </c>
      <c r="D103" s="669"/>
      <c r="E103" s="911"/>
      <c r="F103" s="669"/>
      <c r="G103" s="688">
        <v>11</v>
      </c>
      <c r="H103" s="671" t="s">
        <v>721</v>
      </c>
      <c r="I103" s="844" t="s">
        <v>887</v>
      </c>
      <c r="J103" s="672" t="s">
        <v>1184</v>
      </c>
      <c r="K103" s="672" t="s">
        <v>1094</v>
      </c>
      <c r="L103" s="672" t="s">
        <v>881</v>
      </c>
      <c r="M103" s="771">
        <v>1</v>
      </c>
      <c r="N103" s="670" t="s">
        <v>1182</v>
      </c>
      <c r="O103" s="670"/>
      <c r="P103" s="670" t="s">
        <v>297</v>
      </c>
      <c r="Q103" s="672" t="s">
        <v>882</v>
      </c>
      <c r="R103" s="678" t="s">
        <v>883</v>
      </c>
      <c r="S103" s="672"/>
      <c r="T103" s="673">
        <v>1</v>
      </c>
      <c r="U103" s="672" t="s">
        <v>1185</v>
      </c>
      <c r="V103" s="772">
        <v>43834</v>
      </c>
      <c r="W103" s="772">
        <v>44196</v>
      </c>
      <c r="X103" s="687"/>
      <c r="Y103" s="650"/>
      <c r="Z103" s="149"/>
      <c r="AB103" s="745"/>
      <c r="AC103" s="746"/>
      <c r="AE103" s="654"/>
      <c r="AH103" s="728">
        <v>44012</v>
      </c>
      <c r="AI103" s="843" t="s">
        <v>1003</v>
      </c>
      <c r="AJ103" s="847">
        <v>0.5</v>
      </c>
      <c r="AK103" s="745">
        <f t="shared" si="165"/>
        <v>0.5</v>
      </c>
      <c r="AL103" s="744">
        <f t="shared" si="162"/>
        <v>0.5</v>
      </c>
      <c r="AM103" s="736" t="str">
        <f t="shared" si="163"/>
        <v>EN TERMINO</v>
      </c>
      <c r="AN103" s="729"/>
      <c r="AQ103" s="9">
        <v>44150</v>
      </c>
      <c r="AR103" s="843" t="s">
        <v>1362</v>
      </c>
      <c r="AS103" s="843">
        <v>0.5</v>
      </c>
      <c r="AT103" s="10">
        <f t="shared" si="152"/>
        <v>0.5</v>
      </c>
      <c r="AU103" s="11">
        <f t="shared" si="153"/>
        <v>0.5</v>
      </c>
      <c r="AV103" s="736" t="str">
        <f t="shared" si="154"/>
        <v>ALERTA</v>
      </c>
      <c r="AW103" s="737" t="s">
        <v>1363</v>
      </c>
      <c r="AX103" s="737"/>
      <c r="AY103" s="738" t="str">
        <f t="shared" si="155"/>
        <v>INCUMPLIDA</v>
      </c>
      <c r="AZ103" s="9"/>
      <c r="BA103" s="737"/>
      <c r="BB103" s="737"/>
      <c r="BC103" s="7" t="str">
        <f t="shared" si="156"/>
        <v/>
      </c>
      <c r="BD103" s="12" t="str">
        <f t="shared" si="157"/>
        <v/>
      </c>
      <c r="BE103" s="736" t="str">
        <f t="shared" si="158"/>
        <v/>
      </c>
      <c r="BF103" s="737"/>
      <c r="BG103" s="737"/>
      <c r="BH103" s="738" t="str">
        <f t="shared" si="159"/>
        <v>INCUMPLIDA</v>
      </c>
      <c r="BJ103" s="847" t="str">
        <f t="shared" si="160"/>
        <v>ABIERTO</v>
      </c>
    </row>
    <row r="104" spans="1:62" s="847" customFormat="1" ht="69" customHeight="1" x14ac:dyDescent="0.25">
      <c r="A104" s="669"/>
      <c r="B104" s="669"/>
      <c r="C104" s="670" t="s">
        <v>154</v>
      </c>
      <c r="D104" s="669"/>
      <c r="E104" s="911"/>
      <c r="F104" s="669"/>
      <c r="G104" s="688">
        <v>12</v>
      </c>
      <c r="H104" s="671" t="s">
        <v>721</v>
      </c>
      <c r="I104" s="844" t="s">
        <v>890</v>
      </c>
      <c r="J104" s="672" t="s">
        <v>1084</v>
      </c>
      <c r="K104" s="672" t="s">
        <v>1095</v>
      </c>
      <c r="L104" s="672" t="s">
        <v>881</v>
      </c>
      <c r="M104" s="771">
        <v>1</v>
      </c>
      <c r="N104" s="670" t="s">
        <v>1182</v>
      </c>
      <c r="O104" s="670"/>
      <c r="P104" s="670" t="s">
        <v>297</v>
      </c>
      <c r="Q104" s="672" t="s">
        <v>882</v>
      </c>
      <c r="R104" s="678" t="s">
        <v>883</v>
      </c>
      <c r="S104" s="672"/>
      <c r="T104" s="673">
        <v>1</v>
      </c>
      <c r="U104" s="672" t="s">
        <v>1183</v>
      </c>
      <c r="V104" s="772">
        <v>43891</v>
      </c>
      <c r="W104" s="772">
        <v>44196</v>
      </c>
      <c r="X104" s="687"/>
      <c r="Y104" s="650"/>
      <c r="Z104" s="149"/>
      <c r="AB104" s="745"/>
      <c r="AC104" s="746"/>
      <c r="AE104" s="654"/>
      <c r="AH104" s="728">
        <v>44012</v>
      </c>
      <c r="AI104" s="843" t="s">
        <v>1004</v>
      </c>
      <c r="AJ104" s="847">
        <v>0</v>
      </c>
      <c r="AK104" s="745">
        <f t="shared" si="165"/>
        <v>0</v>
      </c>
      <c r="AL104" s="744">
        <f t="shared" si="162"/>
        <v>0</v>
      </c>
      <c r="AM104" s="736" t="str">
        <f t="shared" si="163"/>
        <v>ALERTA</v>
      </c>
      <c r="AN104" s="729"/>
      <c r="AQ104" s="9">
        <v>44150</v>
      </c>
      <c r="AR104" s="843"/>
      <c r="AS104" s="847">
        <v>0</v>
      </c>
      <c r="AT104" s="10">
        <f t="shared" si="152"/>
        <v>0</v>
      </c>
      <c r="AU104" s="11">
        <f t="shared" si="153"/>
        <v>0</v>
      </c>
      <c r="AV104" s="736" t="str">
        <f t="shared" si="154"/>
        <v>ALERTA</v>
      </c>
      <c r="AW104" s="737" t="s">
        <v>1364</v>
      </c>
      <c r="AX104" s="737"/>
      <c r="AY104" s="738" t="str">
        <f t="shared" si="155"/>
        <v>INCUMPLIDA</v>
      </c>
      <c r="AZ104" s="9"/>
      <c r="BA104" s="737"/>
      <c r="BB104" s="737"/>
      <c r="BC104" s="7" t="str">
        <f t="shared" si="156"/>
        <v/>
      </c>
      <c r="BD104" s="12" t="str">
        <f t="shared" si="157"/>
        <v/>
      </c>
      <c r="BE104" s="736" t="str">
        <f t="shared" si="158"/>
        <v/>
      </c>
      <c r="BF104" s="737"/>
      <c r="BG104" s="737"/>
      <c r="BH104" s="738" t="str">
        <f t="shared" si="159"/>
        <v>INCUMPLIDA</v>
      </c>
      <c r="BJ104" s="847" t="str">
        <f t="shared" si="160"/>
        <v>ABIERTO</v>
      </c>
    </row>
    <row r="105" spans="1:62" s="847" customFormat="1" ht="69" customHeight="1" x14ac:dyDescent="0.25">
      <c r="A105" s="669"/>
      <c r="B105" s="669"/>
      <c r="C105" s="670" t="s">
        <v>154</v>
      </c>
      <c r="D105" s="669"/>
      <c r="E105" s="911"/>
      <c r="F105" s="669"/>
      <c r="G105" s="688">
        <v>13</v>
      </c>
      <c r="H105" s="671" t="s">
        <v>721</v>
      </c>
      <c r="I105" s="844" t="s">
        <v>900</v>
      </c>
      <c r="J105" s="882" t="s">
        <v>901</v>
      </c>
      <c r="K105" s="882" t="s">
        <v>902</v>
      </c>
      <c r="L105" s="882" t="s">
        <v>881</v>
      </c>
      <c r="M105" s="771">
        <v>1</v>
      </c>
      <c r="N105" s="670" t="s">
        <v>69</v>
      </c>
      <c r="O105" s="670"/>
      <c r="P105" s="670" t="s">
        <v>297</v>
      </c>
      <c r="Q105" s="672" t="s">
        <v>882</v>
      </c>
      <c r="R105" s="678" t="s">
        <v>883</v>
      </c>
      <c r="S105" s="672"/>
      <c r="T105" s="673">
        <v>1</v>
      </c>
      <c r="U105" s="882" t="s">
        <v>884</v>
      </c>
      <c r="V105" s="883">
        <v>43983</v>
      </c>
      <c r="W105" s="883">
        <v>44196</v>
      </c>
      <c r="X105" s="687"/>
      <c r="Y105" s="650"/>
      <c r="Z105" s="149"/>
      <c r="AB105" s="745"/>
      <c r="AC105" s="746"/>
      <c r="AE105" s="653"/>
      <c r="AG105" s="741"/>
      <c r="AH105" s="728">
        <v>44012</v>
      </c>
      <c r="AI105" s="884" t="s">
        <v>1005</v>
      </c>
      <c r="AJ105" s="847">
        <v>0.5</v>
      </c>
      <c r="AK105" s="745">
        <f t="shared" si="165"/>
        <v>0.5</v>
      </c>
      <c r="AL105" s="744">
        <f t="shared" si="162"/>
        <v>0.5</v>
      </c>
      <c r="AM105" s="736" t="str">
        <f t="shared" si="163"/>
        <v>EN TERMINO</v>
      </c>
      <c r="AN105" s="729"/>
      <c r="AQ105" s="9">
        <v>44150</v>
      </c>
      <c r="AR105" s="884" t="s">
        <v>1365</v>
      </c>
      <c r="AS105" s="847">
        <v>0</v>
      </c>
      <c r="AT105" s="10">
        <f t="shared" si="152"/>
        <v>0</v>
      </c>
      <c r="AU105" s="11">
        <f t="shared" si="153"/>
        <v>0</v>
      </c>
      <c r="AV105" s="736" t="str">
        <f t="shared" si="154"/>
        <v>ALERTA</v>
      </c>
      <c r="AW105" s="929" t="s">
        <v>1366</v>
      </c>
      <c r="AX105" s="737"/>
      <c r="AY105" s="738" t="str">
        <f t="shared" si="155"/>
        <v>INCUMPLIDA</v>
      </c>
      <c r="AZ105" s="9"/>
      <c r="BA105" s="737"/>
      <c r="BB105" s="737"/>
      <c r="BC105" s="7" t="str">
        <f t="shared" si="156"/>
        <v/>
      </c>
      <c r="BD105" s="12" t="str">
        <f t="shared" si="157"/>
        <v/>
      </c>
      <c r="BE105" s="736" t="str">
        <f t="shared" si="158"/>
        <v/>
      </c>
      <c r="BF105" s="737"/>
      <c r="BG105" s="737"/>
      <c r="BH105" s="738" t="str">
        <f t="shared" si="159"/>
        <v>INCUMPLIDA</v>
      </c>
      <c r="BJ105" s="847" t="str">
        <f t="shared" si="160"/>
        <v>ABIERTO</v>
      </c>
    </row>
    <row r="106" spans="1:62" s="847" customFormat="1" ht="69" customHeight="1" x14ac:dyDescent="0.25">
      <c r="A106" s="669"/>
      <c r="B106" s="669"/>
      <c r="C106" s="670" t="s">
        <v>154</v>
      </c>
      <c r="D106" s="669"/>
      <c r="E106" s="911"/>
      <c r="F106" s="669"/>
      <c r="G106" s="688">
        <v>14</v>
      </c>
      <c r="H106" s="671" t="s">
        <v>721</v>
      </c>
      <c r="I106" s="844" t="s">
        <v>932</v>
      </c>
      <c r="J106" s="882"/>
      <c r="K106" s="882"/>
      <c r="L106" s="882" t="s">
        <v>881</v>
      </c>
      <c r="M106" s="771">
        <v>1</v>
      </c>
      <c r="N106" s="670" t="s">
        <v>69</v>
      </c>
      <c r="O106" s="670"/>
      <c r="P106" s="670" t="s">
        <v>297</v>
      </c>
      <c r="Q106" s="672" t="s">
        <v>882</v>
      </c>
      <c r="R106" s="678" t="s">
        <v>883</v>
      </c>
      <c r="S106" s="672"/>
      <c r="T106" s="673">
        <v>1</v>
      </c>
      <c r="U106" s="882" t="s">
        <v>933</v>
      </c>
      <c r="V106" s="883">
        <v>43887</v>
      </c>
      <c r="W106" s="883">
        <v>44196</v>
      </c>
      <c r="X106" s="687"/>
      <c r="Y106" s="650"/>
      <c r="Z106" s="149"/>
      <c r="AB106" s="745"/>
      <c r="AC106" s="746"/>
      <c r="AE106" s="653"/>
      <c r="AG106" s="741"/>
      <c r="AH106" s="728">
        <v>44012</v>
      </c>
      <c r="AI106" s="884"/>
      <c r="AJ106" s="847">
        <v>0.5</v>
      </c>
      <c r="AK106" s="745">
        <f t="shared" si="165"/>
        <v>0.5</v>
      </c>
      <c r="AL106" s="744">
        <f t="shared" si="162"/>
        <v>0.5</v>
      </c>
      <c r="AM106" s="736" t="str">
        <f t="shared" si="163"/>
        <v>EN TERMINO</v>
      </c>
      <c r="AN106" s="729"/>
      <c r="AQ106" s="9">
        <v>44150</v>
      </c>
      <c r="AR106" s="884"/>
      <c r="AS106" s="847">
        <v>0</v>
      </c>
      <c r="AT106" s="10">
        <f t="shared" si="152"/>
        <v>0</v>
      </c>
      <c r="AU106" s="11">
        <f t="shared" si="153"/>
        <v>0</v>
      </c>
      <c r="AV106" s="736" t="str">
        <f t="shared" si="154"/>
        <v>ALERTA</v>
      </c>
      <c r="AW106" s="929"/>
      <c r="AX106" s="737"/>
      <c r="AY106" s="738" t="str">
        <f t="shared" si="155"/>
        <v>INCUMPLIDA</v>
      </c>
      <c r="AZ106" s="9"/>
      <c r="BA106" s="737"/>
      <c r="BB106" s="737"/>
      <c r="BC106" s="7" t="str">
        <f t="shared" si="156"/>
        <v/>
      </c>
      <c r="BD106" s="12" t="str">
        <f t="shared" si="157"/>
        <v/>
      </c>
      <c r="BE106" s="736" t="str">
        <f t="shared" si="158"/>
        <v/>
      </c>
      <c r="BF106" s="737"/>
      <c r="BG106" s="737"/>
      <c r="BH106" s="738" t="str">
        <f t="shared" si="159"/>
        <v>INCUMPLIDA</v>
      </c>
      <c r="BJ106" s="847" t="str">
        <f t="shared" si="160"/>
        <v>ABIERTO</v>
      </c>
    </row>
    <row r="107" spans="1:62" s="847" customFormat="1" ht="69" customHeight="1" x14ac:dyDescent="0.25">
      <c r="A107" s="669"/>
      <c r="B107" s="669"/>
      <c r="C107" s="670" t="s">
        <v>154</v>
      </c>
      <c r="D107" s="669"/>
      <c r="E107" s="911"/>
      <c r="F107" s="669"/>
      <c r="G107" s="688">
        <v>15</v>
      </c>
      <c r="H107" s="671" t="s">
        <v>721</v>
      </c>
      <c r="I107" s="844" t="s">
        <v>903</v>
      </c>
      <c r="J107" s="773"/>
      <c r="K107" s="853" t="s">
        <v>904</v>
      </c>
      <c r="L107" s="773"/>
      <c r="M107" s="773"/>
      <c r="N107" s="670"/>
      <c r="O107" s="670"/>
      <c r="P107" s="670" t="s">
        <v>297</v>
      </c>
      <c r="Q107" s="672" t="s">
        <v>882</v>
      </c>
      <c r="R107" s="678" t="s">
        <v>883</v>
      </c>
      <c r="S107" s="672"/>
      <c r="T107" s="673">
        <v>1</v>
      </c>
      <c r="U107" s="773"/>
      <c r="V107" s="773"/>
      <c r="W107" s="772"/>
      <c r="X107" s="687"/>
      <c r="Y107" s="650"/>
      <c r="Z107" s="149"/>
      <c r="AB107" s="745"/>
      <c r="AC107" s="746"/>
      <c r="AE107" s="654"/>
      <c r="AH107" s="728">
        <v>44012</v>
      </c>
      <c r="AI107" s="770" t="s">
        <v>1006</v>
      </c>
      <c r="AK107" s="745" t="str">
        <f t="shared" si="165"/>
        <v/>
      </c>
      <c r="AL107" s="744" t="str">
        <f t="shared" si="162"/>
        <v/>
      </c>
      <c r="AM107" s="736" t="str">
        <f t="shared" si="163"/>
        <v/>
      </c>
      <c r="AN107" s="729"/>
      <c r="AQ107" s="9">
        <v>44150</v>
      </c>
      <c r="AR107" s="770"/>
      <c r="AS107" s="847">
        <v>0</v>
      </c>
      <c r="AT107" s="10" t="str">
        <f t="shared" si="152"/>
        <v/>
      </c>
      <c r="AU107" s="11" t="str">
        <f t="shared" si="153"/>
        <v/>
      </c>
      <c r="AV107" s="736" t="str">
        <f t="shared" si="154"/>
        <v>EN TERMINO</v>
      </c>
      <c r="AW107" s="737" t="s">
        <v>1367</v>
      </c>
      <c r="AX107" s="737"/>
      <c r="AY107" s="738" t="str">
        <f t="shared" si="155"/>
        <v>PENDIENTE</v>
      </c>
      <c r="AZ107" s="9"/>
      <c r="BA107" s="737"/>
      <c r="BB107" s="737"/>
      <c r="BC107" s="7" t="str">
        <f t="shared" si="156"/>
        <v/>
      </c>
      <c r="BD107" s="12" t="str">
        <f t="shared" si="157"/>
        <v/>
      </c>
      <c r="BE107" s="736" t="str">
        <f t="shared" si="158"/>
        <v/>
      </c>
      <c r="BF107" s="737"/>
      <c r="BG107" s="737"/>
      <c r="BH107" s="738" t="str">
        <f t="shared" si="159"/>
        <v>INCUMPLIDA</v>
      </c>
      <c r="BJ107" s="847" t="str">
        <f t="shared" si="160"/>
        <v>ABIERTO</v>
      </c>
    </row>
    <row r="108" spans="1:62" s="847" customFormat="1" ht="69" customHeight="1" x14ac:dyDescent="0.25">
      <c r="A108" s="669"/>
      <c r="B108" s="669"/>
      <c r="C108" s="670" t="s">
        <v>154</v>
      </c>
      <c r="D108" s="669"/>
      <c r="E108" s="911"/>
      <c r="F108" s="669"/>
      <c r="G108" s="688">
        <v>16</v>
      </c>
      <c r="H108" s="671" t="s">
        <v>721</v>
      </c>
      <c r="I108" s="686" t="s">
        <v>1081</v>
      </c>
      <c r="J108" s="672" t="s">
        <v>1085</v>
      </c>
      <c r="K108" s="672" t="s">
        <v>905</v>
      </c>
      <c r="L108" s="672" t="s">
        <v>906</v>
      </c>
      <c r="M108" s="771">
        <v>1</v>
      </c>
      <c r="N108" s="670" t="s">
        <v>1182</v>
      </c>
      <c r="O108" s="670"/>
      <c r="P108" s="670" t="s">
        <v>297</v>
      </c>
      <c r="Q108" s="678" t="s">
        <v>916</v>
      </c>
      <c r="R108" s="678" t="s">
        <v>917</v>
      </c>
      <c r="S108" s="672"/>
      <c r="T108" s="673">
        <v>1</v>
      </c>
      <c r="U108" s="672" t="s">
        <v>1186</v>
      </c>
      <c r="V108" s="772">
        <v>43983</v>
      </c>
      <c r="W108" s="772">
        <v>44196</v>
      </c>
      <c r="X108" s="687"/>
      <c r="Y108" s="650"/>
      <c r="Z108" s="149"/>
      <c r="AB108" s="745"/>
      <c r="AC108" s="746"/>
      <c r="AE108" s="654"/>
      <c r="AH108" s="728">
        <v>44012</v>
      </c>
      <c r="AI108" s="843" t="s">
        <v>1007</v>
      </c>
      <c r="AJ108" s="847">
        <v>0.5</v>
      </c>
      <c r="AK108" s="745">
        <f t="shared" si="165"/>
        <v>0.5</v>
      </c>
      <c r="AL108" s="744">
        <f t="shared" si="162"/>
        <v>0.5</v>
      </c>
      <c r="AM108" s="736" t="str">
        <f t="shared" si="163"/>
        <v>EN TERMINO</v>
      </c>
      <c r="AN108" s="729"/>
      <c r="AQ108" s="9">
        <v>44150</v>
      </c>
      <c r="AR108" s="843"/>
      <c r="AS108" s="847">
        <v>0</v>
      </c>
      <c r="AT108" s="10">
        <f t="shared" si="152"/>
        <v>0</v>
      </c>
      <c r="AU108" s="11">
        <f t="shared" si="153"/>
        <v>0</v>
      </c>
      <c r="AV108" s="736" t="str">
        <f t="shared" si="154"/>
        <v>ALERTA</v>
      </c>
      <c r="AW108" s="737" t="s">
        <v>1367</v>
      </c>
      <c r="AX108" s="737"/>
      <c r="AY108" s="738" t="str">
        <f t="shared" si="155"/>
        <v>INCUMPLIDA</v>
      </c>
      <c r="AZ108" s="9"/>
      <c r="BA108" s="737"/>
      <c r="BB108" s="737"/>
      <c r="BC108" s="7" t="str">
        <f t="shared" si="156"/>
        <v/>
      </c>
      <c r="BD108" s="12" t="str">
        <f t="shared" si="157"/>
        <v/>
      </c>
      <c r="BE108" s="736" t="str">
        <f t="shared" si="158"/>
        <v/>
      </c>
      <c r="BF108" s="737"/>
      <c r="BG108" s="737"/>
      <c r="BH108" s="738" t="str">
        <f t="shared" si="159"/>
        <v>INCUMPLIDA</v>
      </c>
      <c r="BJ108" s="847" t="str">
        <f t="shared" si="160"/>
        <v>ABIERTO</v>
      </c>
    </row>
    <row r="109" spans="1:62" s="847" customFormat="1" ht="69" customHeight="1" x14ac:dyDescent="0.25">
      <c r="A109" s="669"/>
      <c r="B109" s="669"/>
      <c r="C109" s="670" t="s">
        <v>154</v>
      </c>
      <c r="D109" s="669"/>
      <c r="E109" s="911"/>
      <c r="F109" s="669"/>
      <c r="G109" s="688">
        <v>17</v>
      </c>
      <c r="H109" s="671" t="s">
        <v>721</v>
      </c>
      <c r="I109" s="844" t="s">
        <v>907</v>
      </c>
      <c r="J109" s="882" t="s">
        <v>1086</v>
      </c>
      <c r="K109" s="882" t="s">
        <v>1096</v>
      </c>
      <c r="L109" s="882" t="s">
        <v>906</v>
      </c>
      <c r="M109" s="882">
        <v>1</v>
      </c>
      <c r="N109" s="670" t="s">
        <v>1182</v>
      </c>
      <c r="O109" s="670"/>
      <c r="P109" s="670" t="s">
        <v>297</v>
      </c>
      <c r="Q109" s="672" t="s">
        <v>882</v>
      </c>
      <c r="R109" s="678" t="s">
        <v>883</v>
      </c>
      <c r="S109" s="672"/>
      <c r="T109" s="673">
        <v>1</v>
      </c>
      <c r="U109" s="882" t="s">
        <v>1187</v>
      </c>
      <c r="V109" s="772">
        <v>43983</v>
      </c>
      <c r="W109" s="772">
        <v>44196</v>
      </c>
      <c r="X109" s="687"/>
      <c r="Y109" s="650"/>
      <c r="Z109" s="149"/>
      <c r="AB109" s="745"/>
      <c r="AC109" s="746"/>
      <c r="AE109" s="654"/>
      <c r="AH109" s="728">
        <v>44012</v>
      </c>
      <c r="AI109" s="884" t="s">
        <v>1008</v>
      </c>
      <c r="AJ109" s="847">
        <v>0.5</v>
      </c>
      <c r="AK109" s="745">
        <f t="shared" si="165"/>
        <v>0.5</v>
      </c>
      <c r="AL109" s="744">
        <f t="shared" si="162"/>
        <v>0.5</v>
      </c>
      <c r="AM109" s="736" t="str">
        <f t="shared" si="163"/>
        <v>EN TERMINO</v>
      </c>
      <c r="AN109" s="729"/>
      <c r="AQ109" s="9">
        <v>44150</v>
      </c>
      <c r="AR109" s="884"/>
      <c r="AS109" s="847">
        <v>0</v>
      </c>
      <c r="AT109" s="10">
        <f t="shared" si="152"/>
        <v>0</v>
      </c>
      <c r="AU109" s="11">
        <f t="shared" si="153"/>
        <v>0</v>
      </c>
      <c r="AV109" s="736" t="str">
        <f t="shared" si="154"/>
        <v>ALERTA</v>
      </c>
      <c r="AW109" s="929" t="s">
        <v>1367</v>
      </c>
      <c r="AX109" s="737"/>
      <c r="AY109" s="738" t="str">
        <f t="shared" si="155"/>
        <v>INCUMPLIDA</v>
      </c>
      <c r="AZ109" s="9"/>
      <c r="BA109" s="737"/>
      <c r="BB109" s="737"/>
      <c r="BC109" s="7" t="str">
        <f t="shared" si="156"/>
        <v/>
      </c>
      <c r="BD109" s="12" t="str">
        <f t="shared" si="157"/>
        <v/>
      </c>
      <c r="BE109" s="736" t="str">
        <f t="shared" si="158"/>
        <v/>
      </c>
      <c r="BF109" s="737"/>
      <c r="BG109" s="737"/>
      <c r="BH109" s="738" t="str">
        <f t="shared" si="159"/>
        <v>INCUMPLIDA</v>
      </c>
      <c r="BJ109" s="847" t="str">
        <f t="shared" si="160"/>
        <v>ABIERTO</v>
      </c>
    </row>
    <row r="110" spans="1:62" s="847" customFormat="1" ht="69" customHeight="1" x14ac:dyDescent="0.25">
      <c r="A110" s="669"/>
      <c r="B110" s="669"/>
      <c r="C110" s="670" t="s">
        <v>154</v>
      </c>
      <c r="D110" s="669"/>
      <c r="E110" s="911"/>
      <c r="F110" s="669"/>
      <c r="G110" s="688">
        <v>18</v>
      </c>
      <c r="H110" s="671" t="s">
        <v>721</v>
      </c>
      <c r="I110" s="844" t="s">
        <v>939</v>
      </c>
      <c r="J110" s="882"/>
      <c r="K110" s="882"/>
      <c r="L110" s="882" t="s">
        <v>881</v>
      </c>
      <c r="M110" s="882">
        <v>1</v>
      </c>
      <c r="N110" s="670" t="s">
        <v>69</v>
      </c>
      <c r="O110" s="670"/>
      <c r="P110" s="670" t="s">
        <v>297</v>
      </c>
      <c r="Q110" s="672" t="s">
        <v>882</v>
      </c>
      <c r="R110" s="678" t="s">
        <v>883</v>
      </c>
      <c r="S110" s="672"/>
      <c r="T110" s="673">
        <v>1</v>
      </c>
      <c r="U110" s="882" t="s">
        <v>911</v>
      </c>
      <c r="V110" s="772">
        <v>43983</v>
      </c>
      <c r="W110" s="772">
        <v>44196</v>
      </c>
      <c r="X110" s="687"/>
      <c r="Y110" s="650"/>
      <c r="Z110" s="149"/>
      <c r="AB110" s="745"/>
      <c r="AC110" s="746"/>
      <c r="AE110" s="654"/>
      <c r="AH110" s="728">
        <v>44012</v>
      </c>
      <c r="AI110" s="884"/>
      <c r="AJ110" s="847">
        <v>0.5</v>
      </c>
      <c r="AK110" s="745">
        <f t="shared" si="165"/>
        <v>0.5</v>
      </c>
      <c r="AL110" s="744">
        <f t="shared" si="162"/>
        <v>0.5</v>
      </c>
      <c r="AM110" s="736" t="str">
        <f t="shared" si="163"/>
        <v>EN TERMINO</v>
      </c>
      <c r="AN110" s="729"/>
      <c r="AQ110" s="9">
        <v>44150</v>
      </c>
      <c r="AR110" s="884"/>
      <c r="AS110" s="847">
        <v>0</v>
      </c>
      <c r="AT110" s="10">
        <f t="shared" si="152"/>
        <v>0</v>
      </c>
      <c r="AU110" s="11">
        <f t="shared" si="153"/>
        <v>0</v>
      </c>
      <c r="AV110" s="736" t="str">
        <f t="shared" si="154"/>
        <v>ALERTA</v>
      </c>
      <c r="AW110" s="929"/>
      <c r="AX110" s="737"/>
      <c r="AY110" s="738" t="str">
        <f t="shared" si="155"/>
        <v>INCUMPLIDA</v>
      </c>
      <c r="AZ110" s="9"/>
      <c r="BA110" s="737"/>
      <c r="BB110" s="737"/>
      <c r="BC110" s="7" t="str">
        <f t="shared" si="156"/>
        <v/>
      </c>
      <c r="BD110" s="12" t="str">
        <f t="shared" si="157"/>
        <v/>
      </c>
      <c r="BE110" s="736" t="str">
        <f t="shared" si="158"/>
        <v/>
      </c>
      <c r="BF110" s="737"/>
      <c r="BG110" s="737"/>
      <c r="BH110" s="738" t="str">
        <f t="shared" si="159"/>
        <v>INCUMPLIDA</v>
      </c>
      <c r="BJ110" s="847" t="str">
        <f t="shared" si="160"/>
        <v>ABIERTO</v>
      </c>
    </row>
    <row r="111" spans="1:62" s="847" customFormat="1" ht="69" customHeight="1" x14ac:dyDescent="0.25">
      <c r="A111" s="669"/>
      <c r="B111" s="669"/>
      <c r="C111" s="670" t="s">
        <v>154</v>
      </c>
      <c r="D111" s="669"/>
      <c r="E111" s="911"/>
      <c r="F111" s="669"/>
      <c r="G111" s="688">
        <v>19</v>
      </c>
      <c r="H111" s="671" t="s">
        <v>721</v>
      </c>
      <c r="I111" s="844" t="s">
        <v>980</v>
      </c>
      <c r="J111" s="882"/>
      <c r="K111" s="882" t="s">
        <v>908</v>
      </c>
      <c r="L111" s="882" t="s">
        <v>881</v>
      </c>
      <c r="M111" s="882">
        <v>1</v>
      </c>
      <c r="N111" s="670" t="s">
        <v>69</v>
      </c>
      <c r="O111" s="670"/>
      <c r="P111" s="670" t="s">
        <v>297</v>
      </c>
      <c r="Q111" s="672" t="s">
        <v>882</v>
      </c>
      <c r="R111" s="678" t="s">
        <v>883</v>
      </c>
      <c r="S111" s="672"/>
      <c r="T111" s="673">
        <v>1</v>
      </c>
      <c r="U111" s="882" t="s">
        <v>911</v>
      </c>
      <c r="V111" s="772">
        <v>43983</v>
      </c>
      <c r="W111" s="772">
        <v>44196</v>
      </c>
      <c r="X111" s="687"/>
      <c r="Y111" s="650"/>
      <c r="Z111" s="149"/>
      <c r="AB111" s="745"/>
      <c r="AC111" s="746"/>
      <c r="AE111" s="655"/>
      <c r="AG111" s="741"/>
      <c r="AH111" s="728">
        <v>44012</v>
      </c>
      <c r="AI111" s="884"/>
      <c r="AJ111" s="847">
        <v>0.5</v>
      </c>
      <c r="AK111" s="745">
        <f t="shared" si="165"/>
        <v>0.5</v>
      </c>
      <c r="AL111" s="744">
        <f t="shared" si="162"/>
        <v>0.5</v>
      </c>
      <c r="AM111" s="736" t="str">
        <f t="shared" si="163"/>
        <v>EN TERMINO</v>
      </c>
      <c r="AN111" s="729"/>
      <c r="AQ111" s="9">
        <v>44150</v>
      </c>
      <c r="AR111" s="884"/>
      <c r="AS111" s="847">
        <v>0</v>
      </c>
      <c r="AT111" s="10">
        <f t="shared" si="152"/>
        <v>0</v>
      </c>
      <c r="AU111" s="11">
        <f t="shared" si="153"/>
        <v>0</v>
      </c>
      <c r="AV111" s="736" t="str">
        <f t="shared" si="154"/>
        <v>ALERTA</v>
      </c>
      <c r="AW111" s="929"/>
      <c r="AX111" s="737"/>
      <c r="AY111" s="738" t="str">
        <f t="shared" si="155"/>
        <v>INCUMPLIDA</v>
      </c>
      <c r="AZ111" s="9"/>
      <c r="BA111" s="737"/>
      <c r="BB111" s="737"/>
      <c r="BC111" s="7" t="str">
        <f t="shared" si="156"/>
        <v/>
      </c>
      <c r="BD111" s="12" t="str">
        <f t="shared" si="157"/>
        <v/>
      </c>
      <c r="BE111" s="736" t="str">
        <f t="shared" si="158"/>
        <v/>
      </c>
      <c r="BF111" s="737"/>
      <c r="BG111" s="737"/>
      <c r="BH111" s="738" t="str">
        <f t="shared" si="159"/>
        <v>INCUMPLIDA</v>
      </c>
      <c r="BJ111" s="847" t="str">
        <f t="shared" si="160"/>
        <v>ABIERTO</v>
      </c>
    </row>
    <row r="112" spans="1:62" s="847" customFormat="1" ht="69" customHeight="1" x14ac:dyDescent="0.25">
      <c r="A112" s="669"/>
      <c r="B112" s="669"/>
      <c r="C112" s="670" t="s">
        <v>154</v>
      </c>
      <c r="D112" s="669"/>
      <c r="E112" s="911"/>
      <c r="F112" s="669"/>
      <c r="G112" s="688">
        <v>20</v>
      </c>
      <c r="H112" s="671" t="s">
        <v>721</v>
      </c>
      <c r="I112" s="844" t="s">
        <v>981</v>
      </c>
      <c r="J112" s="882"/>
      <c r="K112" s="882" t="s">
        <v>908</v>
      </c>
      <c r="L112" s="882" t="s">
        <v>881</v>
      </c>
      <c r="M112" s="882">
        <v>1</v>
      </c>
      <c r="N112" s="670" t="s">
        <v>69</v>
      </c>
      <c r="O112" s="670"/>
      <c r="P112" s="670" t="s">
        <v>297</v>
      </c>
      <c r="Q112" s="672" t="s">
        <v>882</v>
      </c>
      <c r="R112" s="678" t="s">
        <v>883</v>
      </c>
      <c r="S112" s="672"/>
      <c r="T112" s="673">
        <v>1</v>
      </c>
      <c r="U112" s="882" t="s">
        <v>911</v>
      </c>
      <c r="V112" s="772">
        <v>43983</v>
      </c>
      <c r="W112" s="772">
        <v>44196</v>
      </c>
      <c r="X112" s="687"/>
      <c r="Y112" s="650"/>
      <c r="Z112" s="149"/>
      <c r="AB112" s="745"/>
      <c r="AC112" s="746"/>
      <c r="AE112" s="655"/>
      <c r="AG112" s="741"/>
      <c r="AH112" s="728">
        <v>44012</v>
      </c>
      <c r="AI112" s="884"/>
      <c r="AJ112" s="847">
        <v>0.5</v>
      </c>
      <c r="AK112" s="745">
        <f t="shared" si="165"/>
        <v>0.5</v>
      </c>
      <c r="AL112" s="744">
        <f t="shared" si="162"/>
        <v>0.5</v>
      </c>
      <c r="AM112" s="736" t="str">
        <f t="shared" si="163"/>
        <v>EN TERMINO</v>
      </c>
      <c r="AN112" s="729"/>
      <c r="AQ112" s="9">
        <v>44150</v>
      </c>
      <c r="AR112" s="884"/>
      <c r="AS112" s="847">
        <v>0</v>
      </c>
      <c r="AT112" s="10">
        <f t="shared" si="152"/>
        <v>0</v>
      </c>
      <c r="AU112" s="11">
        <f t="shared" si="153"/>
        <v>0</v>
      </c>
      <c r="AV112" s="736" t="str">
        <f t="shared" si="154"/>
        <v>ALERTA</v>
      </c>
      <c r="AW112" s="929"/>
      <c r="AX112" s="737"/>
      <c r="AY112" s="738" t="str">
        <f t="shared" si="155"/>
        <v>INCUMPLIDA</v>
      </c>
      <c r="AZ112" s="9"/>
      <c r="BA112" s="737"/>
      <c r="BB112" s="737"/>
      <c r="BC112" s="7" t="str">
        <f t="shared" si="156"/>
        <v/>
      </c>
      <c r="BD112" s="12" t="str">
        <f t="shared" si="157"/>
        <v/>
      </c>
      <c r="BE112" s="736" t="str">
        <f t="shared" si="158"/>
        <v/>
      </c>
      <c r="BF112" s="737"/>
      <c r="BG112" s="737"/>
      <c r="BH112" s="738" t="str">
        <f t="shared" si="159"/>
        <v>INCUMPLIDA</v>
      </c>
      <c r="BJ112" s="847" t="str">
        <f t="shared" si="160"/>
        <v>ABIERTO</v>
      </c>
    </row>
    <row r="113" spans="1:62" s="847" customFormat="1" ht="69" customHeight="1" x14ac:dyDescent="0.25">
      <c r="A113" s="669"/>
      <c r="B113" s="669"/>
      <c r="C113" s="670" t="s">
        <v>154</v>
      </c>
      <c r="D113" s="669"/>
      <c r="E113" s="911"/>
      <c r="F113" s="669"/>
      <c r="G113" s="688">
        <v>21</v>
      </c>
      <c r="H113" s="671" t="s">
        <v>721</v>
      </c>
      <c r="I113" s="844" t="s">
        <v>982</v>
      </c>
      <c r="J113" s="882"/>
      <c r="K113" s="882" t="s">
        <v>908</v>
      </c>
      <c r="L113" s="882" t="s">
        <v>881</v>
      </c>
      <c r="M113" s="882">
        <v>1</v>
      </c>
      <c r="N113" s="670" t="s">
        <v>69</v>
      </c>
      <c r="O113" s="670"/>
      <c r="P113" s="670" t="s">
        <v>297</v>
      </c>
      <c r="Q113" s="672" t="s">
        <v>882</v>
      </c>
      <c r="R113" s="678" t="s">
        <v>883</v>
      </c>
      <c r="S113" s="680"/>
      <c r="T113" s="673">
        <v>1</v>
      </c>
      <c r="U113" s="882" t="s">
        <v>911</v>
      </c>
      <c r="V113" s="772">
        <v>43983</v>
      </c>
      <c r="W113" s="772">
        <v>44196</v>
      </c>
      <c r="X113" s="687"/>
      <c r="Y113" s="650"/>
      <c r="Z113" s="149"/>
      <c r="AB113" s="745"/>
      <c r="AC113" s="746"/>
      <c r="AE113" s="653"/>
      <c r="AG113" s="741"/>
      <c r="AH113" s="728">
        <v>44012</v>
      </c>
      <c r="AI113" s="884"/>
      <c r="AJ113" s="847">
        <v>0.5</v>
      </c>
      <c r="AK113" s="745">
        <f t="shared" si="165"/>
        <v>0.5</v>
      </c>
      <c r="AL113" s="744">
        <f t="shared" si="162"/>
        <v>0.5</v>
      </c>
      <c r="AM113" s="736" t="str">
        <f t="shared" si="163"/>
        <v>EN TERMINO</v>
      </c>
      <c r="AN113" s="729"/>
      <c r="AQ113" s="9">
        <v>44150</v>
      </c>
      <c r="AR113" s="884"/>
      <c r="AS113" s="847">
        <v>0</v>
      </c>
      <c r="AT113" s="10">
        <f t="shared" si="152"/>
        <v>0</v>
      </c>
      <c r="AU113" s="11">
        <f t="shared" si="153"/>
        <v>0</v>
      </c>
      <c r="AV113" s="736" t="str">
        <f t="shared" si="154"/>
        <v>ALERTA</v>
      </c>
      <c r="AW113" s="929"/>
      <c r="AX113" s="737"/>
      <c r="AY113" s="738" t="str">
        <f t="shared" si="155"/>
        <v>INCUMPLIDA</v>
      </c>
      <c r="AZ113" s="9"/>
      <c r="BA113" s="737"/>
      <c r="BB113" s="737"/>
      <c r="BC113" s="7" t="str">
        <f t="shared" si="156"/>
        <v/>
      </c>
      <c r="BD113" s="12" t="str">
        <f t="shared" si="157"/>
        <v/>
      </c>
      <c r="BE113" s="736" t="str">
        <f t="shared" si="158"/>
        <v/>
      </c>
      <c r="BF113" s="737"/>
      <c r="BG113" s="737"/>
      <c r="BH113" s="738" t="str">
        <f t="shared" si="159"/>
        <v>INCUMPLIDA</v>
      </c>
      <c r="BJ113" s="847" t="str">
        <f t="shared" si="160"/>
        <v>ABIERTO</v>
      </c>
    </row>
    <row r="114" spans="1:62" s="847" customFormat="1" ht="69" customHeight="1" x14ac:dyDescent="0.25">
      <c r="A114" s="669"/>
      <c r="B114" s="669"/>
      <c r="C114" s="670" t="s">
        <v>154</v>
      </c>
      <c r="D114" s="669"/>
      <c r="E114" s="911"/>
      <c r="F114" s="669"/>
      <c r="G114" s="688">
        <v>22</v>
      </c>
      <c r="H114" s="671" t="s">
        <v>721</v>
      </c>
      <c r="I114" s="844" t="s">
        <v>983</v>
      </c>
      <c r="J114" s="882"/>
      <c r="K114" s="882" t="s">
        <v>908</v>
      </c>
      <c r="L114" s="882" t="s">
        <v>881</v>
      </c>
      <c r="M114" s="882">
        <v>1</v>
      </c>
      <c r="N114" s="670" t="s">
        <v>69</v>
      </c>
      <c r="O114" s="670"/>
      <c r="P114" s="670" t="s">
        <v>297</v>
      </c>
      <c r="Q114" s="672" t="s">
        <v>882</v>
      </c>
      <c r="R114" s="672" t="s">
        <v>928</v>
      </c>
      <c r="S114" s="672"/>
      <c r="T114" s="673">
        <v>1</v>
      </c>
      <c r="U114" s="882" t="s">
        <v>911</v>
      </c>
      <c r="V114" s="772">
        <v>43983</v>
      </c>
      <c r="W114" s="772">
        <v>44196</v>
      </c>
      <c r="X114" s="687"/>
      <c r="Y114" s="650"/>
      <c r="Z114" s="149"/>
      <c r="AB114" s="745"/>
      <c r="AC114" s="746"/>
      <c r="AE114" s="653"/>
      <c r="AG114" s="741"/>
      <c r="AH114" s="728">
        <v>44012</v>
      </c>
      <c r="AI114" s="884"/>
      <c r="AJ114" s="847">
        <v>0.5</v>
      </c>
      <c r="AK114" s="745">
        <f t="shared" si="165"/>
        <v>0.5</v>
      </c>
      <c r="AL114" s="744">
        <f t="shared" si="162"/>
        <v>0.5</v>
      </c>
      <c r="AM114" s="736" t="str">
        <f t="shared" si="163"/>
        <v>EN TERMINO</v>
      </c>
      <c r="AN114" s="729"/>
      <c r="AQ114" s="9">
        <v>44150</v>
      </c>
      <c r="AR114" s="884"/>
      <c r="AS114" s="847">
        <v>0</v>
      </c>
      <c r="AT114" s="10">
        <f t="shared" si="152"/>
        <v>0</v>
      </c>
      <c r="AU114" s="11">
        <f t="shared" si="153"/>
        <v>0</v>
      </c>
      <c r="AV114" s="736" t="str">
        <f t="shared" si="154"/>
        <v>ALERTA</v>
      </c>
      <c r="AW114" s="929"/>
      <c r="AX114" s="737"/>
      <c r="AY114" s="738" t="str">
        <f t="shared" si="155"/>
        <v>INCUMPLIDA</v>
      </c>
      <c r="AZ114" s="9"/>
      <c r="BA114" s="737"/>
      <c r="BB114" s="737"/>
      <c r="BC114" s="7" t="str">
        <f t="shared" si="156"/>
        <v/>
      </c>
      <c r="BD114" s="12" t="str">
        <f t="shared" si="157"/>
        <v/>
      </c>
      <c r="BE114" s="736" t="str">
        <f t="shared" si="158"/>
        <v/>
      </c>
      <c r="BF114" s="737"/>
      <c r="BG114" s="737"/>
      <c r="BH114" s="738" t="str">
        <f t="shared" si="159"/>
        <v>INCUMPLIDA</v>
      </c>
      <c r="BJ114" s="847" t="str">
        <f t="shared" si="160"/>
        <v>ABIERTO</v>
      </c>
    </row>
    <row r="115" spans="1:62" s="847" customFormat="1" ht="69" customHeight="1" x14ac:dyDescent="0.25">
      <c r="A115" s="669"/>
      <c r="B115" s="669"/>
      <c r="C115" s="670" t="s">
        <v>154</v>
      </c>
      <c r="D115" s="669"/>
      <c r="E115" s="911"/>
      <c r="F115" s="669"/>
      <c r="G115" s="688">
        <v>23</v>
      </c>
      <c r="H115" s="671" t="s">
        <v>721</v>
      </c>
      <c r="I115" s="844" t="s">
        <v>986</v>
      </c>
      <c r="J115" s="882"/>
      <c r="K115" s="882" t="s">
        <v>908</v>
      </c>
      <c r="L115" s="882" t="s">
        <v>881</v>
      </c>
      <c r="M115" s="882">
        <v>1</v>
      </c>
      <c r="N115" s="670" t="s">
        <v>69</v>
      </c>
      <c r="O115" s="670"/>
      <c r="P115" s="670" t="s">
        <v>297</v>
      </c>
      <c r="Q115" s="672" t="s">
        <v>882</v>
      </c>
      <c r="R115" s="678" t="s">
        <v>883</v>
      </c>
      <c r="S115" s="672"/>
      <c r="T115" s="673">
        <v>1</v>
      </c>
      <c r="U115" s="882" t="s">
        <v>911</v>
      </c>
      <c r="V115" s="772">
        <v>43983</v>
      </c>
      <c r="W115" s="772">
        <v>44196</v>
      </c>
      <c r="X115" s="687"/>
      <c r="Y115" s="650"/>
      <c r="Z115" s="149"/>
      <c r="AB115" s="745"/>
      <c r="AC115" s="746"/>
      <c r="AE115" s="653"/>
      <c r="AG115" s="741"/>
      <c r="AH115" s="728">
        <v>44012</v>
      </c>
      <c r="AI115" s="884"/>
      <c r="AJ115" s="847">
        <v>0.5</v>
      </c>
      <c r="AK115" s="745">
        <f t="shared" si="165"/>
        <v>0.5</v>
      </c>
      <c r="AL115" s="744">
        <f t="shared" si="162"/>
        <v>0.5</v>
      </c>
      <c r="AM115" s="736" t="str">
        <f t="shared" si="163"/>
        <v>EN TERMINO</v>
      </c>
      <c r="AN115" s="729"/>
      <c r="AQ115" s="9">
        <v>44150</v>
      </c>
      <c r="AR115" s="884"/>
      <c r="AS115" s="847">
        <v>0</v>
      </c>
      <c r="AT115" s="10">
        <f t="shared" si="152"/>
        <v>0</v>
      </c>
      <c r="AU115" s="11">
        <f t="shared" si="153"/>
        <v>0</v>
      </c>
      <c r="AV115" s="736" t="str">
        <f t="shared" si="154"/>
        <v>ALERTA</v>
      </c>
      <c r="AW115" s="929"/>
      <c r="AX115" s="737"/>
      <c r="AY115" s="738" t="str">
        <f t="shared" si="155"/>
        <v>INCUMPLIDA</v>
      </c>
      <c r="AZ115" s="9"/>
      <c r="BA115" s="737"/>
      <c r="BB115" s="737"/>
      <c r="BC115" s="7" t="str">
        <f t="shared" si="156"/>
        <v/>
      </c>
      <c r="BD115" s="12" t="str">
        <f t="shared" si="157"/>
        <v/>
      </c>
      <c r="BE115" s="736" t="str">
        <f t="shared" si="158"/>
        <v/>
      </c>
      <c r="BF115" s="737"/>
      <c r="BG115" s="737"/>
      <c r="BH115" s="738" t="str">
        <f t="shared" si="159"/>
        <v>INCUMPLIDA</v>
      </c>
      <c r="BJ115" s="847" t="str">
        <f t="shared" si="160"/>
        <v>ABIERTO</v>
      </c>
    </row>
    <row r="116" spans="1:62" s="847" customFormat="1" ht="69" customHeight="1" x14ac:dyDescent="0.25">
      <c r="A116" s="669"/>
      <c r="B116" s="669"/>
      <c r="C116" s="670" t="s">
        <v>154</v>
      </c>
      <c r="D116" s="669"/>
      <c r="E116" s="911"/>
      <c r="F116" s="669"/>
      <c r="G116" s="688">
        <v>24</v>
      </c>
      <c r="H116" s="671" t="s">
        <v>721</v>
      </c>
      <c r="I116" s="844" t="s">
        <v>909</v>
      </c>
      <c r="J116" s="882" t="s">
        <v>769</v>
      </c>
      <c r="K116" s="882" t="s">
        <v>908</v>
      </c>
      <c r="L116" s="882" t="s">
        <v>1188</v>
      </c>
      <c r="M116" s="774">
        <v>1</v>
      </c>
      <c r="N116" s="670" t="s">
        <v>1182</v>
      </c>
      <c r="O116" s="670"/>
      <c r="P116" s="670" t="s">
        <v>297</v>
      </c>
      <c r="Q116" s="672" t="s">
        <v>882</v>
      </c>
      <c r="R116" s="678" t="s">
        <v>883</v>
      </c>
      <c r="S116" s="672"/>
      <c r="T116" s="673">
        <v>1</v>
      </c>
      <c r="U116" s="882" t="s">
        <v>1189</v>
      </c>
      <c r="V116" s="772">
        <v>43983</v>
      </c>
      <c r="W116" s="772">
        <v>44196</v>
      </c>
      <c r="X116" s="687"/>
      <c r="Y116" s="650"/>
      <c r="Z116" s="149"/>
      <c r="AB116" s="745"/>
      <c r="AC116" s="746"/>
      <c r="AE116" s="654"/>
      <c r="AH116" s="728">
        <v>44012</v>
      </c>
      <c r="AI116" s="884" t="s">
        <v>1368</v>
      </c>
      <c r="AJ116" s="847">
        <v>0.5</v>
      </c>
      <c r="AK116" s="745">
        <f t="shared" si="165"/>
        <v>0.5</v>
      </c>
      <c r="AL116" s="744">
        <f t="shared" si="162"/>
        <v>0.5</v>
      </c>
      <c r="AM116" s="736" t="str">
        <f t="shared" si="163"/>
        <v>EN TERMINO</v>
      </c>
      <c r="AN116" s="730" t="s">
        <v>1124</v>
      </c>
      <c r="AQ116" s="9">
        <v>44150</v>
      </c>
      <c r="AR116" s="884"/>
      <c r="AS116" s="847">
        <v>0</v>
      </c>
      <c r="AT116" s="10">
        <f t="shared" si="152"/>
        <v>0</v>
      </c>
      <c r="AU116" s="11">
        <f t="shared" si="153"/>
        <v>0</v>
      </c>
      <c r="AV116" s="736" t="str">
        <f t="shared" si="154"/>
        <v>ALERTA</v>
      </c>
      <c r="AW116" s="929" t="s">
        <v>1367</v>
      </c>
      <c r="AX116" s="737"/>
      <c r="AY116" s="738" t="str">
        <f t="shared" si="155"/>
        <v>INCUMPLIDA</v>
      </c>
      <c r="AZ116" s="9"/>
      <c r="BA116" s="737"/>
      <c r="BB116" s="737"/>
      <c r="BC116" s="7" t="str">
        <f t="shared" si="156"/>
        <v/>
      </c>
      <c r="BD116" s="12" t="str">
        <f t="shared" si="157"/>
        <v/>
      </c>
      <c r="BE116" s="736" t="str">
        <f t="shared" si="158"/>
        <v/>
      </c>
      <c r="BF116" s="737"/>
      <c r="BG116" s="737"/>
      <c r="BH116" s="738" t="str">
        <f t="shared" si="159"/>
        <v>INCUMPLIDA</v>
      </c>
      <c r="BJ116" s="847" t="str">
        <f t="shared" si="160"/>
        <v>ABIERTO</v>
      </c>
    </row>
    <row r="117" spans="1:62" s="847" customFormat="1" ht="69" customHeight="1" x14ac:dyDescent="0.25">
      <c r="A117" s="669"/>
      <c r="B117" s="669"/>
      <c r="C117" s="670" t="s">
        <v>154</v>
      </c>
      <c r="D117" s="669"/>
      <c r="E117" s="911"/>
      <c r="F117" s="669"/>
      <c r="G117" s="688">
        <v>25</v>
      </c>
      <c r="H117" s="671" t="s">
        <v>721</v>
      </c>
      <c r="I117" s="844" t="s">
        <v>925</v>
      </c>
      <c r="J117" s="882"/>
      <c r="K117" s="882"/>
      <c r="L117" s="882" t="s">
        <v>881</v>
      </c>
      <c r="M117" s="771">
        <v>1</v>
      </c>
      <c r="N117" s="670" t="s">
        <v>69</v>
      </c>
      <c r="O117" s="670"/>
      <c r="P117" s="670" t="s">
        <v>297</v>
      </c>
      <c r="Q117" s="672" t="s">
        <v>882</v>
      </c>
      <c r="R117" s="678" t="s">
        <v>883</v>
      </c>
      <c r="S117" s="672"/>
      <c r="T117" s="673">
        <v>1</v>
      </c>
      <c r="U117" s="882"/>
      <c r="V117" s="772">
        <v>43891</v>
      </c>
      <c r="W117" s="772">
        <v>44196</v>
      </c>
      <c r="X117" s="687"/>
      <c r="Y117" s="650"/>
      <c r="Z117" s="149"/>
      <c r="AB117" s="745"/>
      <c r="AC117" s="746"/>
      <c r="AG117" s="741"/>
      <c r="AH117" s="728">
        <v>44012</v>
      </c>
      <c r="AI117" s="884"/>
      <c r="AJ117" s="847">
        <v>0.5</v>
      </c>
      <c r="AK117" s="745">
        <f t="shared" si="165"/>
        <v>0.5</v>
      </c>
      <c r="AL117" s="744">
        <f t="shared" si="162"/>
        <v>0.5</v>
      </c>
      <c r="AM117" s="736" t="str">
        <f t="shared" si="163"/>
        <v>EN TERMINO</v>
      </c>
      <c r="AN117" s="730" t="s">
        <v>1124</v>
      </c>
      <c r="AQ117" s="9">
        <v>44150</v>
      </c>
      <c r="AR117" s="884"/>
      <c r="AS117" s="847">
        <v>0</v>
      </c>
      <c r="AT117" s="10">
        <f t="shared" si="152"/>
        <v>0</v>
      </c>
      <c r="AU117" s="11">
        <f t="shared" si="153"/>
        <v>0</v>
      </c>
      <c r="AV117" s="736" t="str">
        <f t="shared" si="154"/>
        <v>ALERTA</v>
      </c>
      <c r="AW117" s="929"/>
      <c r="AX117" s="737"/>
      <c r="AY117" s="738" t="str">
        <f t="shared" si="155"/>
        <v>INCUMPLIDA</v>
      </c>
      <c r="AZ117" s="9"/>
      <c r="BA117" s="737"/>
      <c r="BB117" s="737"/>
      <c r="BC117" s="7" t="str">
        <f t="shared" si="156"/>
        <v/>
      </c>
      <c r="BD117" s="12" t="str">
        <f t="shared" si="157"/>
        <v/>
      </c>
      <c r="BE117" s="736" t="str">
        <f t="shared" si="158"/>
        <v/>
      </c>
      <c r="BF117" s="737"/>
      <c r="BG117" s="737"/>
      <c r="BH117" s="738" t="str">
        <f t="shared" si="159"/>
        <v>INCUMPLIDA</v>
      </c>
      <c r="BJ117" s="847" t="str">
        <f t="shared" si="160"/>
        <v>ABIERTO</v>
      </c>
    </row>
    <row r="118" spans="1:62" s="847" customFormat="1" ht="69" customHeight="1" x14ac:dyDescent="0.25">
      <c r="A118" s="669"/>
      <c r="B118" s="669"/>
      <c r="C118" s="670" t="s">
        <v>154</v>
      </c>
      <c r="D118" s="669"/>
      <c r="E118" s="911"/>
      <c r="F118" s="669"/>
      <c r="G118" s="688">
        <v>26</v>
      </c>
      <c r="H118" s="671" t="s">
        <v>721</v>
      </c>
      <c r="I118" s="844" t="s">
        <v>984</v>
      </c>
      <c r="J118" s="882"/>
      <c r="K118" s="882"/>
      <c r="L118" s="882" t="s">
        <v>881</v>
      </c>
      <c r="M118" s="773">
        <v>1</v>
      </c>
      <c r="N118" s="670" t="s">
        <v>69</v>
      </c>
      <c r="O118" s="670"/>
      <c r="P118" s="670" t="s">
        <v>297</v>
      </c>
      <c r="Q118" s="672" t="s">
        <v>882</v>
      </c>
      <c r="R118" s="678" t="s">
        <v>883</v>
      </c>
      <c r="S118" s="672"/>
      <c r="T118" s="673">
        <v>1</v>
      </c>
      <c r="U118" s="882" t="s">
        <v>1190</v>
      </c>
      <c r="V118" s="772">
        <v>43983</v>
      </c>
      <c r="W118" s="772">
        <v>44196</v>
      </c>
      <c r="X118" s="687"/>
      <c r="Y118" s="650"/>
      <c r="Z118" s="149"/>
      <c r="AB118" s="745"/>
      <c r="AC118" s="746"/>
      <c r="AG118" s="741"/>
      <c r="AH118" s="728">
        <v>44012</v>
      </c>
      <c r="AI118" s="884"/>
      <c r="AJ118" s="847">
        <v>0.5</v>
      </c>
      <c r="AK118" s="745">
        <f t="shared" si="165"/>
        <v>0.5</v>
      </c>
      <c r="AL118" s="744">
        <f t="shared" si="162"/>
        <v>0.5</v>
      </c>
      <c r="AM118" s="736" t="str">
        <f t="shared" si="163"/>
        <v>EN TERMINO</v>
      </c>
      <c r="AN118" s="730" t="s">
        <v>1124</v>
      </c>
      <c r="AQ118" s="9">
        <v>44150</v>
      </c>
      <c r="AR118" s="884"/>
      <c r="AS118" s="847">
        <v>0</v>
      </c>
      <c r="AT118" s="10">
        <f t="shared" si="152"/>
        <v>0</v>
      </c>
      <c r="AU118" s="11">
        <f t="shared" si="153"/>
        <v>0</v>
      </c>
      <c r="AV118" s="736" t="str">
        <f t="shared" si="154"/>
        <v>ALERTA</v>
      </c>
      <c r="AW118" s="929"/>
      <c r="AX118" s="737"/>
      <c r="AY118" s="738" t="str">
        <f t="shared" si="155"/>
        <v>INCUMPLIDA</v>
      </c>
      <c r="AZ118" s="9"/>
      <c r="BA118" s="737"/>
      <c r="BB118" s="737"/>
      <c r="BC118" s="7" t="str">
        <f t="shared" si="156"/>
        <v/>
      </c>
      <c r="BD118" s="12" t="str">
        <f t="shared" si="157"/>
        <v/>
      </c>
      <c r="BE118" s="736" t="str">
        <f t="shared" si="158"/>
        <v/>
      </c>
      <c r="BF118" s="737"/>
      <c r="BG118" s="737"/>
      <c r="BH118" s="738" t="str">
        <f t="shared" si="159"/>
        <v>INCUMPLIDA</v>
      </c>
      <c r="BJ118" s="847" t="str">
        <f t="shared" si="160"/>
        <v>ABIERTO</v>
      </c>
    </row>
    <row r="119" spans="1:62" s="847" customFormat="1" ht="69" customHeight="1" x14ac:dyDescent="0.25">
      <c r="A119" s="669"/>
      <c r="B119" s="669"/>
      <c r="C119" s="670" t="s">
        <v>154</v>
      </c>
      <c r="D119" s="669"/>
      <c r="E119" s="911"/>
      <c r="F119" s="669"/>
      <c r="G119" s="688">
        <v>27</v>
      </c>
      <c r="H119" s="671" t="s">
        <v>721</v>
      </c>
      <c r="I119" s="844" t="s">
        <v>990</v>
      </c>
      <c r="J119" s="882"/>
      <c r="K119" s="882"/>
      <c r="L119" s="882" t="s">
        <v>881</v>
      </c>
      <c r="M119" s="773">
        <v>1</v>
      </c>
      <c r="N119" s="670" t="s">
        <v>69</v>
      </c>
      <c r="O119" s="670"/>
      <c r="P119" s="670" t="s">
        <v>297</v>
      </c>
      <c r="Q119" s="672" t="s">
        <v>882</v>
      </c>
      <c r="R119" s="678" t="s">
        <v>883</v>
      </c>
      <c r="S119" s="672"/>
      <c r="T119" s="673">
        <v>1</v>
      </c>
      <c r="U119" s="882"/>
      <c r="V119" s="772">
        <v>43983</v>
      </c>
      <c r="W119" s="772">
        <v>44196</v>
      </c>
      <c r="X119" s="687"/>
      <c r="Y119" s="650"/>
      <c r="Z119" s="149"/>
      <c r="AB119" s="745"/>
      <c r="AC119" s="746"/>
      <c r="AG119" s="741"/>
      <c r="AH119" s="728">
        <v>44012</v>
      </c>
      <c r="AI119" s="884"/>
      <c r="AJ119" s="847">
        <v>0.5</v>
      </c>
      <c r="AK119" s="745">
        <f t="shared" si="165"/>
        <v>0.5</v>
      </c>
      <c r="AL119" s="744">
        <f t="shared" si="162"/>
        <v>0.5</v>
      </c>
      <c r="AM119" s="736" t="str">
        <f t="shared" si="163"/>
        <v>EN TERMINO</v>
      </c>
      <c r="AN119" s="730" t="s">
        <v>1124</v>
      </c>
      <c r="AQ119" s="9">
        <v>44150</v>
      </c>
      <c r="AR119" s="884"/>
      <c r="AS119" s="847">
        <v>0</v>
      </c>
      <c r="AT119" s="10">
        <f t="shared" si="152"/>
        <v>0</v>
      </c>
      <c r="AU119" s="11">
        <f t="shared" si="153"/>
        <v>0</v>
      </c>
      <c r="AV119" s="736" t="str">
        <f t="shared" si="154"/>
        <v>ALERTA</v>
      </c>
      <c r="AW119" s="929"/>
      <c r="AX119" s="737"/>
      <c r="AY119" s="738" t="str">
        <f t="shared" si="155"/>
        <v>INCUMPLIDA</v>
      </c>
      <c r="AZ119" s="9"/>
      <c r="BA119" s="737"/>
      <c r="BB119" s="737"/>
      <c r="BC119" s="7" t="str">
        <f t="shared" si="156"/>
        <v/>
      </c>
      <c r="BD119" s="12" t="str">
        <f t="shared" si="157"/>
        <v/>
      </c>
      <c r="BE119" s="736" t="str">
        <f t="shared" si="158"/>
        <v/>
      </c>
      <c r="BF119" s="737"/>
      <c r="BG119" s="737"/>
      <c r="BH119" s="738" t="str">
        <f t="shared" si="159"/>
        <v>INCUMPLIDA</v>
      </c>
      <c r="BJ119" s="847" t="str">
        <f t="shared" si="160"/>
        <v>ABIERTO</v>
      </c>
    </row>
    <row r="120" spans="1:62" s="847" customFormat="1" ht="69" customHeight="1" x14ac:dyDescent="0.25">
      <c r="A120" s="669"/>
      <c r="B120" s="669"/>
      <c r="C120" s="670" t="s">
        <v>154</v>
      </c>
      <c r="D120" s="669"/>
      <c r="E120" s="911"/>
      <c r="F120" s="669"/>
      <c r="G120" s="688">
        <v>28</v>
      </c>
      <c r="H120" s="671" t="s">
        <v>721</v>
      </c>
      <c r="I120" s="844" t="s">
        <v>994</v>
      </c>
      <c r="J120" s="882"/>
      <c r="K120" s="882"/>
      <c r="L120" s="882"/>
      <c r="M120" s="773"/>
      <c r="N120" s="670" t="s">
        <v>69</v>
      </c>
      <c r="O120" s="670"/>
      <c r="P120" s="670" t="s">
        <v>297</v>
      </c>
      <c r="Q120" s="672" t="s">
        <v>882</v>
      </c>
      <c r="R120" s="678" t="s">
        <v>883</v>
      </c>
      <c r="S120" s="672"/>
      <c r="T120" s="673">
        <v>1</v>
      </c>
      <c r="U120" s="882"/>
      <c r="V120" s="772"/>
      <c r="W120" s="772">
        <v>44196</v>
      </c>
      <c r="X120" s="687"/>
      <c r="Y120" s="650"/>
      <c r="Z120" s="149"/>
      <c r="AB120" s="745"/>
      <c r="AC120" s="746"/>
      <c r="AE120" s="269"/>
      <c r="AG120" s="741"/>
      <c r="AH120" s="728">
        <v>44012</v>
      </c>
      <c r="AI120" s="884"/>
      <c r="AJ120" s="847">
        <v>0.5</v>
      </c>
      <c r="AK120" s="745" t="str">
        <f t="shared" si="165"/>
        <v/>
      </c>
      <c r="AL120" s="744" t="str">
        <f t="shared" si="162"/>
        <v/>
      </c>
      <c r="AM120" s="736" t="str">
        <f t="shared" si="163"/>
        <v>EN TERMINO</v>
      </c>
      <c r="AN120" s="730" t="s">
        <v>1124</v>
      </c>
      <c r="AQ120" s="9">
        <v>44150</v>
      </c>
      <c r="AR120" s="884"/>
      <c r="AS120" s="847">
        <v>0</v>
      </c>
      <c r="AT120" s="10" t="str">
        <f>(IF(AS120="","",IF(OR($M120=0,$M120="",AQ120=""),"",AS120/$M120)))</f>
        <v/>
      </c>
      <c r="AU120" s="11" t="str">
        <f t="shared" si="153"/>
        <v/>
      </c>
      <c r="AV120" s="736" t="str">
        <f t="shared" si="154"/>
        <v>EN TERMINO</v>
      </c>
      <c r="AW120" s="929"/>
      <c r="AX120" s="737"/>
      <c r="AY120" s="738" t="str">
        <f t="shared" si="155"/>
        <v>PENDIENTE</v>
      </c>
      <c r="AZ120" s="9"/>
      <c r="BA120" s="737"/>
      <c r="BB120" s="737"/>
      <c r="BC120" s="7" t="str">
        <f t="shared" si="156"/>
        <v/>
      </c>
      <c r="BD120" s="12" t="str">
        <f t="shared" si="157"/>
        <v/>
      </c>
      <c r="BE120" s="736" t="str">
        <f t="shared" si="158"/>
        <v/>
      </c>
      <c r="BF120" s="737"/>
      <c r="BG120" s="737"/>
      <c r="BH120" s="738" t="str">
        <f t="shared" si="159"/>
        <v>INCUMPLIDA</v>
      </c>
      <c r="BJ120" s="847" t="str">
        <f t="shared" si="160"/>
        <v>ABIERTO</v>
      </c>
    </row>
    <row r="121" spans="1:62" s="847" customFormat="1" ht="69" customHeight="1" x14ac:dyDescent="0.25">
      <c r="A121" s="669"/>
      <c r="B121" s="669"/>
      <c r="C121" s="670" t="s">
        <v>154</v>
      </c>
      <c r="D121" s="669"/>
      <c r="E121" s="911"/>
      <c r="F121" s="669"/>
      <c r="G121" s="688">
        <v>29</v>
      </c>
      <c r="H121" s="671" t="s">
        <v>721</v>
      </c>
      <c r="I121" s="844" t="s">
        <v>995</v>
      </c>
      <c r="J121" s="882"/>
      <c r="K121" s="882"/>
      <c r="L121" s="882" t="s">
        <v>881</v>
      </c>
      <c r="M121" s="852">
        <v>1</v>
      </c>
      <c r="N121" s="670" t="s">
        <v>69</v>
      </c>
      <c r="O121" s="670"/>
      <c r="P121" s="670" t="s">
        <v>297</v>
      </c>
      <c r="Q121" s="672" t="s">
        <v>882</v>
      </c>
      <c r="R121" s="678" t="s">
        <v>883</v>
      </c>
      <c r="S121" s="678"/>
      <c r="T121" s="673">
        <v>1</v>
      </c>
      <c r="U121" s="882"/>
      <c r="V121" s="772">
        <v>43983</v>
      </c>
      <c r="W121" s="772">
        <v>44196</v>
      </c>
      <c r="X121" s="687"/>
      <c r="Y121" s="650"/>
      <c r="Z121" s="149"/>
      <c r="AB121" s="745"/>
      <c r="AC121" s="746"/>
      <c r="AE121" s="269"/>
      <c r="AG121" s="741"/>
      <c r="AH121" s="728">
        <v>44012</v>
      </c>
      <c r="AI121" s="884"/>
      <c r="AJ121" s="847">
        <v>0.5</v>
      </c>
      <c r="AK121" s="745">
        <f t="shared" si="165"/>
        <v>0.5</v>
      </c>
      <c r="AL121" s="744">
        <f t="shared" si="162"/>
        <v>0.5</v>
      </c>
      <c r="AM121" s="736" t="str">
        <f t="shared" si="163"/>
        <v>EN TERMINO</v>
      </c>
      <c r="AN121" s="730" t="s">
        <v>1124</v>
      </c>
      <c r="AQ121" s="9">
        <v>44150</v>
      </c>
      <c r="AR121" s="884"/>
      <c r="AS121" s="847">
        <v>0</v>
      </c>
      <c r="AT121" s="10">
        <f t="shared" si="152"/>
        <v>0</v>
      </c>
      <c r="AU121" s="11">
        <f t="shared" si="153"/>
        <v>0</v>
      </c>
      <c r="AV121" s="736" t="str">
        <f t="shared" si="154"/>
        <v>ALERTA</v>
      </c>
      <c r="AW121" s="929"/>
      <c r="AX121" s="737"/>
      <c r="AY121" s="738" t="str">
        <f t="shared" si="155"/>
        <v>INCUMPLIDA</v>
      </c>
      <c r="AZ121" s="9"/>
      <c r="BA121" s="737"/>
      <c r="BB121" s="737"/>
      <c r="BC121" s="7" t="str">
        <f t="shared" si="156"/>
        <v/>
      </c>
      <c r="BD121" s="12" t="str">
        <f t="shared" si="157"/>
        <v/>
      </c>
      <c r="BE121" s="736" t="str">
        <f t="shared" si="158"/>
        <v/>
      </c>
      <c r="BF121" s="737"/>
      <c r="BG121" s="737"/>
      <c r="BH121" s="738" t="str">
        <f t="shared" si="159"/>
        <v>INCUMPLIDA</v>
      </c>
      <c r="BJ121" s="847" t="str">
        <f t="shared" si="160"/>
        <v>ABIERTO</v>
      </c>
    </row>
    <row r="122" spans="1:62" s="847" customFormat="1" ht="69" customHeight="1" x14ac:dyDescent="0.25">
      <c r="A122" s="669"/>
      <c r="B122" s="669"/>
      <c r="C122" s="670" t="s">
        <v>154</v>
      </c>
      <c r="D122" s="669"/>
      <c r="E122" s="911"/>
      <c r="F122" s="669"/>
      <c r="G122" s="688">
        <v>30</v>
      </c>
      <c r="H122" s="671" t="s">
        <v>721</v>
      </c>
      <c r="I122" s="844" t="s">
        <v>910</v>
      </c>
      <c r="J122" s="882" t="s">
        <v>1369</v>
      </c>
      <c r="K122" s="882" t="s">
        <v>1097</v>
      </c>
      <c r="L122" s="882" t="s">
        <v>881</v>
      </c>
      <c r="M122" s="774">
        <v>1</v>
      </c>
      <c r="N122" s="670" t="s">
        <v>69</v>
      </c>
      <c r="O122" s="670"/>
      <c r="P122" s="670" t="s">
        <v>297</v>
      </c>
      <c r="Q122" s="672" t="s">
        <v>882</v>
      </c>
      <c r="R122" s="678" t="s">
        <v>883</v>
      </c>
      <c r="S122" s="575"/>
      <c r="T122" s="673">
        <v>1</v>
      </c>
      <c r="U122" s="672" t="s">
        <v>1191</v>
      </c>
      <c r="V122" s="772">
        <v>43983</v>
      </c>
      <c r="W122" s="772">
        <v>44196</v>
      </c>
      <c r="X122" s="687"/>
      <c r="Y122" s="650"/>
      <c r="Z122" s="149"/>
      <c r="AB122" s="745"/>
      <c r="AC122" s="746"/>
      <c r="AE122" s="353"/>
      <c r="AH122" s="728">
        <v>44012</v>
      </c>
      <c r="AI122" s="843" t="s">
        <v>1009</v>
      </c>
      <c r="AJ122" s="847">
        <v>0.5</v>
      </c>
      <c r="AK122" s="745">
        <f t="shared" si="165"/>
        <v>0.5</v>
      </c>
      <c r="AL122" s="744">
        <f t="shared" si="162"/>
        <v>0.5</v>
      </c>
      <c r="AM122" s="736" t="str">
        <f t="shared" si="163"/>
        <v>EN TERMINO</v>
      </c>
      <c r="AN122" s="729"/>
      <c r="AQ122" s="9">
        <v>44150</v>
      </c>
      <c r="AR122" s="843"/>
      <c r="AS122" s="847">
        <v>0</v>
      </c>
      <c r="AT122" s="10">
        <f t="shared" si="152"/>
        <v>0</v>
      </c>
      <c r="AU122" s="11">
        <f t="shared" si="153"/>
        <v>0</v>
      </c>
      <c r="AV122" s="736" t="str">
        <f t="shared" si="154"/>
        <v>ALERTA</v>
      </c>
      <c r="AW122" s="929" t="s">
        <v>1367</v>
      </c>
      <c r="AX122" s="737"/>
      <c r="AY122" s="738" t="str">
        <f t="shared" si="155"/>
        <v>INCUMPLIDA</v>
      </c>
      <c r="AZ122" s="9"/>
      <c r="BA122" s="737"/>
      <c r="BB122" s="737"/>
      <c r="BC122" s="7" t="str">
        <f t="shared" si="156"/>
        <v/>
      </c>
      <c r="BD122" s="12" t="str">
        <f t="shared" si="157"/>
        <v/>
      </c>
      <c r="BE122" s="736" t="str">
        <f t="shared" si="158"/>
        <v/>
      </c>
      <c r="BF122" s="737"/>
      <c r="BG122" s="737"/>
      <c r="BH122" s="738" t="str">
        <f t="shared" si="159"/>
        <v>INCUMPLIDA</v>
      </c>
      <c r="BJ122" s="847" t="str">
        <f t="shared" si="160"/>
        <v>ABIERTO</v>
      </c>
    </row>
    <row r="123" spans="1:62" s="847" customFormat="1" ht="69" customHeight="1" x14ac:dyDescent="0.25">
      <c r="A123" s="669"/>
      <c r="B123" s="669"/>
      <c r="C123" s="670" t="s">
        <v>154</v>
      </c>
      <c r="D123" s="669"/>
      <c r="E123" s="911"/>
      <c r="F123" s="669"/>
      <c r="G123" s="688">
        <v>31</v>
      </c>
      <c r="H123" s="671" t="s">
        <v>721</v>
      </c>
      <c r="I123" s="844" t="s">
        <v>926</v>
      </c>
      <c r="J123" s="882"/>
      <c r="K123" s="882"/>
      <c r="L123" s="882" t="s">
        <v>881</v>
      </c>
      <c r="M123" s="771">
        <v>1</v>
      </c>
      <c r="N123" s="670" t="s">
        <v>69</v>
      </c>
      <c r="O123" s="670"/>
      <c r="P123" s="670" t="s">
        <v>297</v>
      </c>
      <c r="Q123" s="674"/>
      <c r="R123" s="674"/>
      <c r="S123" s="674"/>
      <c r="T123" s="673">
        <v>1</v>
      </c>
      <c r="U123" s="882" t="s">
        <v>1192</v>
      </c>
      <c r="V123" s="883">
        <v>43887</v>
      </c>
      <c r="W123" s="883">
        <v>44196</v>
      </c>
      <c r="X123" s="687"/>
      <c r="Y123" s="650"/>
      <c r="Z123" s="149"/>
      <c r="AB123" s="745"/>
      <c r="AC123" s="746"/>
      <c r="AE123" s="293"/>
      <c r="AG123" s="741"/>
      <c r="AH123" s="728">
        <v>44012</v>
      </c>
      <c r="AI123" s="884" t="s">
        <v>1193</v>
      </c>
      <c r="AJ123" s="847">
        <v>0.5</v>
      </c>
      <c r="AK123" s="745">
        <f t="shared" si="165"/>
        <v>0.5</v>
      </c>
      <c r="AL123" s="744">
        <f t="shared" si="162"/>
        <v>0.5</v>
      </c>
      <c r="AM123" s="736" t="str">
        <f t="shared" si="163"/>
        <v>EN TERMINO</v>
      </c>
      <c r="AN123" s="729"/>
      <c r="AQ123" s="9">
        <v>44150</v>
      </c>
      <c r="AR123" s="884"/>
      <c r="AS123" s="847">
        <v>0</v>
      </c>
      <c r="AT123" s="10">
        <f t="shared" si="152"/>
        <v>0</v>
      </c>
      <c r="AU123" s="11">
        <f t="shared" si="153"/>
        <v>0</v>
      </c>
      <c r="AV123" s="736" t="str">
        <f t="shared" si="154"/>
        <v>ALERTA</v>
      </c>
      <c r="AW123" s="929"/>
      <c r="AX123" s="737"/>
      <c r="AY123" s="738" t="str">
        <f t="shared" si="155"/>
        <v>INCUMPLIDA</v>
      </c>
      <c r="AZ123" s="9"/>
      <c r="BA123" s="737"/>
      <c r="BB123" s="737"/>
      <c r="BC123" s="7" t="str">
        <f t="shared" si="156"/>
        <v/>
      </c>
      <c r="BD123" s="12" t="str">
        <f t="shared" si="157"/>
        <v/>
      </c>
      <c r="BE123" s="736" t="str">
        <f t="shared" si="158"/>
        <v/>
      </c>
      <c r="BF123" s="737"/>
      <c r="BG123" s="737"/>
      <c r="BH123" s="738" t="str">
        <f t="shared" si="159"/>
        <v>INCUMPLIDA</v>
      </c>
      <c r="BJ123" s="847" t="str">
        <f t="shared" si="160"/>
        <v>ABIERTO</v>
      </c>
    </row>
    <row r="124" spans="1:62" s="847" customFormat="1" ht="69" customHeight="1" x14ac:dyDescent="0.25">
      <c r="A124" s="669"/>
      <c r="B124" s="669"/>
      <c r="C124" s="670" t="s">
        <v>154</v>
      </c>
      <c r="D124" s="669"/>
      <c r="E124" s="911"/>
      <c r="F124" s="669"/>
      <c r="G124" s="688">
        <v>32</v>
      </c>
      <c r="H124" s="671" t="s">
        <v>721</v>
      </c>
      <c r="I124" s="844" t="s">
        <v>927</v>
      </c>
      <c r="J124" s="882"/>
      <c r="K124" s="882"/>
      <c r="L124" s="882" t="s">
        <v>881</v>
      </c>
      <c r="M124" s="771">
        <v>1</v>
      </c>
      <c r="N124" s="670" t="s">
        <v>69</v>
      </c>
      <c r="O124" s="670"/>
      <c r="P124" s="670" t="s">
        <v>297</v>
      </c>
      <c r="Q124" s="672" t="s">
        <v>882</v>
      </c>
      <c r="R124" s="678" t="s">
        <v>883</v>
      </c>
      <c r="S124" s="672"/>
      <c r="T124" s="673">
        <v>1</v>
      </c>
      <c r="U124" s="882"/>
      <c r="V124" s="883">
        <v>43887</v>
      </c>
      <c r="W124" s="883">
        <v>44196</v>
      </c>
      <c r="X124" s="687"/>
      <c r="Y124" s="650"/>
      <c r="Z124" s="149"/>
      <c r="AB124" s="745"/>
      <c r="AC124" s="746"/>
      <c r="AE124" s="275"/>
      <c r="AH124" s="728">
        <v>44012</v>
      </c>
      <c r="AI124" s="884"/>
      <c r="AJ124" s="847">
        <v>0.5</v>
      </c>
      <c r="AK124" s="745">
        <f t="shared" si="165"/>
        <v>0.5</v>
      </c>
      <c r="AL124" s="744">
        <f t="shared" si="162"/>
        <v>0.5</v>
      </c>
      <c r="AM124" s="736" t="str">
        <f t="shared" si="163"/>
        <v>EN TERMINO</v>
      </c>
      <c r="AN124" s="729"/>
      <c r="AQ124" s="9">
        <v>44150</v>
      </c>
      <c r="AR124" s="884"/>
      <c r="AS124" s="847">
        <v>0</v>
      </c>
      <c r="AT124" s="10">
        <f t="shared" si="152"/>
        <v>0</v>
      </c>
      <c r="AU124" s="11">
        <f t="shared" si="153"/>
        <v>0</v>
      </c>
      <c r="AV124" s="736" t="str">
        <f t="shared" si="154"/>
        <v>ALERTA</v>
      </c>
      <c r="AW124" s="929"/>
      <c r="AX124" s="737"/>
      <c r="AY124" s="738" t="str">
        <f t="shared" si="155"/>
        <v>INCUMPLIDA</v>
      </c>
      <c r="AZ124" s="9"/>
      <c r="BA124" s="737"/>
      <c r="BB124" s="737"/>
      <c r="BC124" s="7" t="str">
        <f t="shared" si="156"/>
        <v/>
      </c>
      <c r="BD124" s="12" t="str">
        <f t="shared" si="157"/>
        <v/>
      </c>
      <c r="BE124" s="736" t="str">
        <f t="shared" si="158"/>
        <v/>
      </c>
      <c r="BF124" s="737"/>
      <c r="BG124" s="737"/>
      <c r="BH124" s="738" t="str">
        <f t="shared" si="159"/>
        <v>INCUMPLIDA</v>
      </c>
      <c r="BJ124" s="847" t="str">
        <f t="shared" si="160"/>
        <v>ABIERTO</v>
      </c>
    </row>
    <row r="125" spans="1:62" s="847" customFormat="1" ht="69" customHeight="1" x14ac:dyDescent="0.25">
      <c r="A125" s="669"/>
      <c r="B125" s="669"/>
      <c r="C125" s="670" t="s">
        <v>154</v>
      </c>
      <c r="D125" s="669"/>
      <c r="E125" s="911"/>
      <c r="F125" s="669"/>
      <c r="G125" s="688">
        <v>33</v>
      </c>
      <c r="H125" s="671" t="s">
        <v>721</v>
      </c>
      <c r="I125" s="844" t="s">
        <v>938</v>
      </c>
      <c r="J125" s="882"/>
      <c r="K125" s="882"/>
      <c r="L125" s="882" t="s">
        <v>881</v>
      </c>
      <c r="M125" s="771">
        <v>1</v>
      </c>
      <c r="N125" s="670" t="s">
        <v>69</v>
      </c>
      <c r="O125" s="670"/>
      <c r="P125" s="670" t="s">
        <v>297</v>
      </c>
      <c r="Q125" s="672" t="s">
        <v>882</v>
      </c>
      <c r="R125" s="678" t="s">
        <v>883</v>
      </c>
      <c r="S125" s="672"/>
      <c r="T125" s="673">
        <v>1</v>
      </c>
      <c r="U125" s="882"/>
      <c r="V125" s="883">
        <v>43887</v>
      </c>
      <c r="W125" s="883">
        <v>44196</v>
      </c>
      <c r="X125" s="687"/>
      <c r="Y125" s="650"/>
      <c r="Z125" s="149"/>
      <c r="AB125" s="745"/>
      <c r="AC125" s="746"/>
      <c r="AE125" s="353"/>
      <c r="AG125" s="741"/>
      <c r="AH125" s="728">
        <v>44012</v>
      </c>
      <c r="AI125" s="843" t="s">
        <v>1010</v>
      </c>
      <c r="AJ125" s="847">
        <v>0.5</v>
      </c>
      <c r="AK125" s="745">
        <f t="shared" si="165"/>
        <v>0.5</v>
      </c>
      <c r="AL125" s="744">
        <f t="shared" si="162"/>
        <v>0.5</v>
      </c>
      <c r="AM125" s="736" t="str">
        <f t="shared" si="163"/>
        <v>EN TERMINO</v>
      </c>
      <c r="AN125" s="729"/>
      <c r="AQ125" s="9">
        <v>44150</v>
      </c>
      <c r="AR125" s="843"/>
      <c r="AS125" s="847">
        <v>0</v>
      </c>
      <c r="AT125" s="10">
        <f t="shared" si="152"/>
        <v>0</v>
      </c>
      <c r="AU125" s="11">
        <f t="shared" si="153"/>
        <v>0</v>
      </c>
      <c r="AV125" s="736" t="str">
        <f t="shared" si="154"/>
        <v>ALERTA</v>
      </c>
      <c r="AW125" s="929"/>
      <c r="AX125" s="737"/>
      <c r="AY125" s="738" t="str">
        <f t="shared" si="155"/>
        <v>INCUMPLIDA</v>
      </c>
      <c r="AZ125" s="9"/>
      <c r="BA125" s="737"/>
      <c r="BB125" s="737"/>
      <c r="BC125" s="7" t="str">
        <f t="shared" si="156"/>
        <v/>
      </c>
      <c r="BD125" s="12" t="str">
        <f t="shared" si="157"/>
        <v/>
      </c>
      <c r="BE125" s="736" t="str">
        <f t="shared" si="158"/>
        <v/>
      </c>
      <c r="BF125" s="737"/>
      <c r="BG125" s="737"/>
      <c r="BH125" s="738" t="str">
        <f t="shared" si="159"/>
        <v>INCUMPLIDA</v>
      </c>
      <c r="BJ125" s="847" t="str">
        <f t="shared" si="160"/>
        <v>ABIERTO</v>
      </c>
    </row>
    <row r="126" spans="1:62" s="847" customFormat="1" ht="69" customHeight="1" x14ac:dyDescent="0.25">
      <c r="A126" s="669"/>
      <c r="B126" s="669"/>
      <c r="C126" s="670" t="s">
        <v>154</v>
      </c>
      <c r="D126" s="669"/>
      <c r="E126" s="911"/>
      <c r="F126" s="669"/>
      <c r="G126" s="688">
        <v>34</v>
      </c>
      <c r="H126" s="671" t="s">
        <v>721</v>
      </c>
      <c r="I126" s="844" t="s">
        <v>941</v>
      </c>
      <c r="J126" s="882"/>
      <c r="K126" s="882"/>
      <c r="L126" s="882" t="s">
        <v>881</v>
      </c>
      <c r="M126" s="771">
        <v>1</v>
      </c>
      <c r="N126" s="670" t="s">
        <v>69</v>
      </c>
      <c r="O126" s="670"/>
      <c r="P126" s="670" t="s">
        <v>297</v>
      </c>
      <c r="Q126" s="672" t="s">
        <v>882</v>
      </c>
      <c r="R126" s="678" t="s">
        <v>883</v>
      </c>
      <c r="S126" s="672"/>
      <c r="T126" s="673">
        <v>1</v>
      </c>
      <c r="U126" s="882"/>
      <c r="V126" s="883">
        <v>43983</v>
      </c>
      <c r="W126" s="883">
        <v>44196</v>
      </c>
      <c r="X126" s="687"/>
      <c r="Y126" s="650"/>
      <c r="Z126" s="149"/>
      <c r="AB126" s="745"/>
      <c r="AC126" s="746"/>
      <c r="AE126" s="353"/>
      <c r="AG126" s="741"/>
      <c r="AH126" s="728">
        <v>44012</v>
      </c>
      <c r="AI126" s="884" t="s">
        <v>1011</v>
      </c>
      <c r="AJ126" s="847">
        <v>0.5</v>
      </c>
      <c r="AK126" s="745">
        <f t="shared" si="165"/>
        <v>0.5</v>
      </c>
      <c r="AL126" s="744">
        <f t="shared" si="162"/>
        <v>0.5</v>
      </c>
      <c r="AM126" s="736" t="str">
        <f t="shared" si="163"/>
        <v>EN TERMINO</v>
      </c>
      <c r="AN126" s="729"/>
      <c r="AQ126" s="9">
        <v>44150</v>
      </c>
      <c r="AR126" s="884"/>
      <c r="AS126" s="847">
        <v>0</v>
      </c>
      <c r="AT126" s="10">
        <f t="shared" si="152"/>
        <v>0</v>
      </c>
      <c r="AU126" s="11">
        <f t="shared" si="153"/>
        <v>0</v>
      </c>
      <c r="AV126" s="736" t="str">
        <f t="shared" si="154"/>
        <v>ALERTA</v>
      </c>
      <c r="AW126" s="929"/>
      <c r="AX126" s="737"/>
      <c r="AY126" s="738" t="str">
        <f t="shared" si="155"/>
        <v>INCUMPLIDA</v>
      </c>
      <c r="AZ126" s="9"/>
      <c r="BA126" s="737"/>
      <c r="BB126" s="737"/>
      <c r="BC126" s="7" t="str">
        <f t="shared" si="156"/>
        <v/>
      </c>
      <c r="BD126" s="12" t="str">
        <f t="shared" si="157"/>
        <v/>
      </c>
      <c r="BE126" s="736" t="str">
        <f t="shared" si="158"/>
        <v/>
      </c>
      <c r="BF126" s="737"/>
      <c r="BG126" s="737"/>
      <c r="BH126" s="738" t="str">
        <f t="shared" si="159"/>
        <v>INCUMPLIDA</v>
      </c>
      <c r="BJ126" s="847" t="str">
        <f t="shared" si="160"/>
        <v>ABIERTO</v>
      </c>
    </row>
    <row r="127" spans="1:62" s="847" customFormat="1" ht="69" customHeight="1" x14ac:dyDescent="0.25">
      <c r="A127" s="669"/>
      <c r="B127" s="669"/>
      <c r="C127" s="670" t="s">
        <v>154</v>
      </c>
      <c r="D127" s="669"/>
      <c r="E127" s="911"/>
      <c r="F127" s="669"/>
      <c r="G127" s="688">
        <v>35</v>
      </c>
      <c r="H127" s="671" t="s">
        <v>721</v>
      </c>
      <c r="I127" s="844" t="s">
        <v>942</v>
      </c>
      <c r="J127" s="882"/>
      <c r="K127" s="882"/>
      <c r="L127" s="882" t="s">
        <v>881</v>
      </c>
      <c r="M127" s="771">
        <v>1</v>
      </c>
      <c r="N127" s="670" t="s">
        <v>69</v>
      </c>
      <c r="O127" s="670"/>
      <c r="P127" s="670" t="s">
        <v>297</v>
      </c>
      <c r="Q127" s="672" t="s">
        <v>882</v>
      </c>
      <c r="R127" s="678" t="s">
        <v>883</v>
      </c>
      <c r="S127" s="681"/>
      <c r="T127" s="673">
        <v>1</v>
      </c>
      <c r="U127" s="882"/>
      <c r="V127" s="883">
        <v>43983</v>
      </c>
      <c r="W127" s="883">
        <v>44196</v>
      </c>
      <c r="X127" s="687"/>
      <c r="Y127" s="650"/>
      <c r="Z127" s="149"/>
      <c r="AB127" s="745"/>
      <c r="AC127" s="746"/>
      <c r="AE127" s="269"/>
      <c r="AG127" s="741"/>
      <c r="AH127" s="728">
        <v>44012</v>
      </c>
      <c r="AI127" s="884"/>
      <c r="AJ127" s="847">
        <v>0.5</v>
      </c>
      <c r="AK127" s="745">
        <f t="shared" si="165"/>
        <v>0.5</v>
      </c>
      <c r="AL127" s="744">
        <f t="shared" si="162"/>
        <v>0.5</v>
      </c>
      <c r="AM127" s="736" t="str">
        <f t="shared" si="163"/>
        <v>EN TERMINO</v>
      </c>
      <c r="AN127" s="729"/>
      <c r="AQ127" s="9">
        <v>44150</v>
      </c>
      <c r="AR127" s="884"/>
      <c r="AS127" s="847">
        <v>0</v>
      </c>
      <c r="AT127" s="10">
        <f t="shared" si="152"/>
        <v>0</v>
      </c>
      <c r="AU127" s="11">
        <f t="shared" si="153"/>
        <v>0</v>
      </c>
      <c r="AV127" s="736" t="str">
        <f t="shared" si="154"/>
        <v>ALERTA</v>
      </c>
      <c r="AW127" s="929"/>
      <c r="AX127" s="737"/>
      <c r="AY127" s="738" t="str">
        <f t="shared" si="155"/>
        <v>INCUMPLIDA</v>
      </c>
      <c r="AZ127" s="9"/>
      <c r="BA127" s="737"/>
      <c r="BB127" s="737"/>
      <c r="BC127" s="7" t="str">
        <f t="shared" si="156"/>
        <v/>
      </c>
      <c r="BD127" s="12" t="str">
        <f t="shared" si="157"/>
        <v/>
      </c>
      <c r="BE127" s="736" t="str">
        <f t="shared" si="158"/>
        <v/>
      </c>
      <c r="BF127" s="737"/>
      <c r="BG127" s="737"/>
      <c r="BH127" s="738" t="str">
        <f t="shared" si="159"/>
        <v>INCUMPLIDA</v>
      </c>
      <c r="BJ127" s="847" t="str">
        <f t="shared" si="160"/>
        <v>ABIERTO</v>
      </c>
    </row>
    <row r="128" spans="1:62" s="847" customFormat="1" ht="69" customHeight="1" x14ac:dyDescent="0.25">
      <c r="A128" s="669"/>
      <c r="B128" s="669"/>
      <c r="C128" s="670" t="s">
        <v>154</v>
      </c>
      <c r="D128" s="669"/>
      <c r="E128" s="911"/>
      <c r="F128" s="669"/>
      <c r="G128" s="688">
        <v>36</v>
      </c>
      <c r="H128" s="671" t="s">
        <v>721</v>
      </c>
      <c r="I128" s="844" t="s">
        <v>943</v>
      </c>
      <c r="J128" s="882"/>
      <c r="K128" s="882"/>
      <c r="L128" s="882" t="s">
        <v>881</v>
      </c>
      <c r="M128" s="771">
        <v>1</v>
      </c>
      <c r="N128" s="670" t="s">
        <v>69</v>
      </c>
      <c r="O128" s="670"/>
      <c r="P128" s="670" t="s">
        <v>297</v>
      </c>
      <c r="Q128" s="672" t="s">
        <v>882</v>
      </c>
      <c r="R128" s="678" t="s">
        <v>883</v>
      </c>
      <c r="S128" s="672"/>
      <c r="T128" s="673">
        <v>1</v>
      </c>
      <c r="U128" s="882"/>
      <c r="V128" s="883">
        <v>43887</v>
      </c>
      <c r="W128" s="883">
        <v>44196</v>
      </c>
      <c r="X128" s="687"/>
      <c r="Y128" s="650"/>
      <c r="Z128" s="149"/>
      <c r="AB128" s="745"/>
      <c r="AC128" s="746"/>
      <c r="AE128" s="272"/>
      <c r="AG128" s="741"/>
      <c r="AH128" s="728">
        <v>44012</v>
      </c>
      <c r="AI128" s="884"/>
      <c r="AJ128" s="847">
        <v>0.5</v>
      </c>
      <c r="AK128" s="745">
        <f t="shared" si="165"/>
        <v>0.5</v>
      </c>
      <c r="AL128" s="744">
        <f t="shared" si="162"/>
        <v>0.5</v>
      </c>
      <c r="AM128" s="736" t="str">
        <f t="shared" si="163"/>
        <v>EN TERMINO</v>
      </c>
      <c r="AN128" s="729"/>
      <c r="AQ128" s="9">
        <v>44150</v>
      </c>
      <c r="AR128" s="884"/>
      <c r="AS128" s="847">
        <v>0</v>
      </c>
      <c r="AT128" s="10">
        <f t="shared" si="152"/>
        <v>0</v>
      </c>
      <c r="AU128" s="11">
        <f t="shared" si="153"/>
        <v>0</v>
      </c>
      <c r="AV128" s="736" t="str">
        <f t="shared" si="154"/>
        <v>ALERTA</v>
      </c>
      <c r="AW128" s="929"/>
      <c r="AX128" s="737"/>
      <c r="AY128" s="738" t="str">
        <f t="shared" si="155"/>
        <v>INCUMPLIDA</v>
      </c>
      <c r="AZ128" s="9"/>
      <c r="BA128" s="737"/>
      <c r="BB128" s="737"/>
      <c r="BC128" s="7" t="str">
        <f t="shared" si="156"/>
        <v/>
      </c>
      <c r="BD128" s="12" t="str">
        <f t="shared" si="157"/>
        <v/>
      </c>
      <c r="BE128" s="736" t="str">
        <f t="shared" si="158"/>
        <v/>
      </c>
      <c r="BF128" s="737"/>
      <c r="BG128" s="737"/>
      <c r="BH128" s="738" t="str">
        <f t="shared" si="159"/>
        <v>INCUMPLIDA</v>
      </c>
      <c r="BJ128" s="847" t="str">
        <f t="shared" si="160"/>
        <v>ABIERTO</v>
      </c>
    </row>
    <row r="129" spans="1:62" s="847" customFormat="1" ht="69" customHeight="1" x14ac:dyDescent="0.25">
      <c r="A129" s="669"/>
      <c r="B129" s="669"/>
      <c r="C129" s="670" t="s">
        <v>154</v>
      </c>
      <c r="D129" s="669"/>
      <c r="E129" s="911"/>
      <c r="F129" s="669"/>
      <c r="G129" s="688">
        <v>37</v>
      </c>
      <c r="H129" s="671" t="s">
        <v>721</v>
      </c>
      <c r="I129" s="844" t="s">
        <v>944</v>
      </c>
      <c r="J129" s="882"/>
      <c r="K129" s="882"/>
      <c r="L129" s="882" t="s">
        <v>881</v>
      </c>
      <c r="M129" s="771">
        <v>1</v>
      </c>
      <c r="N129" s="670" t="s">
        <v>69</v>
      </c>
      <c r="O129" s="670"/>
      <c r="P129" s="670" t="s">
        <v>297</v>
      </c>
      <c r="Q129" s="672" t="s">
        <v>882</v>
      </c>
      <c r="R129" s="678" t="s">
        <v>883</v>
      </c>
      <c r="S129" s="672"/>
      <c r="T129" s="673">
        <v>1</v>
      </c>
      <c r="U129" s="882"/>
      <c r="V129" s="883">
        <v>43887</v>
      </c>
      <c r="W129" s="883">
        <v>44196</v>
      </c>
      <c r="X129" s="687"/>
      <c r="Y129" s="650"/>
      <c r="Z129" s="149"/>
      <c r="AB129" s="745"/>
      <c r="AC129" s="746"/>
      <c r="AE129" s="272"/>
      <c r="AG129" s="741"/>
      <c r="AH129" s="728">
        <v>44012</v>
      </c>
      <c r="AI129" s="884"/>
      <c r="AJ129" s="847">
        <v>0.5</v>
      </c>
      <c r="AK129" s="745">
        <f t="shared" si="165"/>
        <v>0.5</v>
      </c>
      <c r="AL129" s="744">
        <f t="shared" si="162"/>
        <v>0.5</v>
      </c>
      <c r="AM129" s="736" t="str">
        <f t="shared" si="163"/>
        <v>EN TERMINO</v>
      </c>
      <c r="AN129" s="729"/>
      <c r="AQ129" s="9">
        <v>44150</v>
      </c>
      <c r="AR129" s="884"/>
      <c r="AS129" s="847">
        <v>0</v>
      </c>
      <c r="AT129" s="10">
        <f t="shared" si="152"/>
        <v>0</v>
      </c>
      <c r="AU129" s="11">
        <f t="shared" si="153"/>
        <v>0</v>
      </c>
      <c r="AV129" s="736" t="str">
        <f t="shared" si="154"/>
        <v>ALERTA</v>
      </c>
      <c r="AW129" s="929"/>
      <c r="AX129" s="737"/>
      <c r="AY129" s="738" t="str">
        <f t="shared" si="155"/>
        <v>INCUMPLIDA</v>
      </c>
      <c r="AZ129" s="9"/>
      <c r="BA129" s="737"/>
      <c r="BB129" s="737"/>
      <c r="BC129" s="7" t="str">
        <f t="shared" si="156"/>
        <v/>
      </c>
      <c r="BD129" s="12" t="str">
        <f t="shared" si="157"/>
        <v/>
      </c>
      <c r="BE129" s="736" t="str">
        <f t="shared" si="158"/>
        <v/>
      </c>
      <c r="BF129" s="737"/>
      <c r="BG129" s="737"/>
      <c r="BH129" s="738" t="str">
        <f t="shared" si="159"/>
        <v>INCUMPLIDA</v>
      </c>
      <c r="BJ129" s="847" t="str">
        <f t="shared" si="160"/>
        <v>ABIERTO</v>
      </c>
    </row>
    <row r="130" spans="1:62" s="847" customFormat="1" ht="69" customHeight="1" x14ac:dyDescent="0.25">
      <c r="A130" s="669"/>
      <c r="B130" s="669"/>
      <c r="C130" s="670" t="s">
        <v>154</v>
      </c>
      <c r="D130" s="669"/>
      <c r="E130" s="911"/>
      <c r="F130" s="669"/>
      <c r="G130" s="688">
        <v>38</v>
      </c>
      <c r="H130" s="671" t="s">
        <v>721</v>
      </c>
      <c r="I130" s="844" t="s">
        <v>978</v>
      </c>
      <c r="J130" s="882"/>
      <c r="K130" s="882"/>
      <c r="L130" s="882" t="s">
        <v>881</v>
      </c>
      <c r="M130" s="771">
        <v>1</v>
      </c>
      <c r="N130" s="670" t="s">
        <v>69</v>
      </c>
      <c r="O130" s="670"/>
      <c r="P130" s="670" t="s">
        <v>297</v>
      </c>
      <c r="Q130" s="672" t="s">
        <v>882</v>
      </c>
      <c r="R130" s="678" t="s">
        <v>883</v>
      </c>
      <c r="S130" s="672"/>
      <c r="T130" s="673">
        <v>1</v>
      </c>
      <c r="U130" s="882"/>
      <c r="V130" s="883">
        <v>43891</v>
      </c>
      <c r="W130" s="883">
        <v>44196</v>
      </c>
      <c r="X130" s="687"/>
      <c r="Y130" s="650"/>
      <c r="Z130" s="149"/>
      <c r="AB130" s="745"/>
      <c r="AC130" s="746"/>
      <c r="AE130" s="17"/>
      <c r="AG130" s="741"/>
      <c r="AH130" s="728">
        <v>44012</v>
      </c>
      <c r="AI130" s="884"/>
      <c r="AJ130" s="847">
        <v>0.5</v>
      </c>
      <c r="AK130" s="745">
        <f t="shared" si="165"/>
        <v>0.5</v>
      </c>
      <c r="AL130" s="744">
        <f t="shared" si="162"/>
        <v>0.5</v>
      </c>
      <c r="AM130" s="736" t="str">
        <f t="shared" si="163"/>
        <v>EN TERMINO</v>
      </c>
      <c r="AN130" s="729"/>
      <c r="AQ130" s="9">
        <v>44150</v>
      </c>
      <c r="AR130" s="884"/>
      <c r="AS130" s="847">
        <v>0</v>
      </c>
      <c r="AT130" s="10">
        <f t="shared" si="152"/>
        <v>0</v>
      </c>
      <c r="AU130" s="11">
        <f t="shared" si="153"/>
        <v>0</v>
      </c>
      <c r="AV130" s="736" t="str">
        <f t="shared" si="154"/>
        <v>ALERTA</v>
      </c>
      <c r="AW130" s="929"/>
      <c r="AX130" s="737"/>
      <c r="AY130" s="738" t="str">
        <f t="shared" si="155"/>
        <v>INCUMPLIDA</v>
      </c>
      <c r="AZ130" s="9"/>
      <c r="BA130" s="737"/>
      <c r="BB130" s="737"/>
      <c r="BC130" s="7" t="str">
        <f t="shared" si="156"/>
        <v/>
      </c>
      <c r="BD130" s="12" t="str">
        <f t="shared" si="157"/>
        <v/>
      </c>
      <c r="BE130" s="736" t="str">
        <f t="shared" si="158"/>
        <v/>
      </c>
      <c r="BF130" s="737"/>
      <c r="BG130" s="737"/>
      <c r="BH130" s="738" t="str">
        <f t="shared" si="159"/>
        <v>INCUMPLIDA</v>
      </c>
      <c r="BJ130" s="847" t="str">
        <f t="shared" si="160"/>
        <v>ABIERTO</v>
      </c>
    </row>
    <row r="131" spans="1:62" s="847" customFormat="1" ht="69" customHeight="1" x14ac:dyDescent="0.25">
      <c r="A131" s="669"/>
      <c r="B131" s="669"/>
      <c r="C131" s="670" t="s">
        <v>154</v>
      </c>
      <c r="D131" s="669"/>
      <c r="E131" s="911"/>
      <c r="F131" s="669"/>
      <c r="G131" s="688">
        <v>39</v>
      </c>
      <c r="H131" s="671" t="s">
        <v>721</v>
      </c>
      <c r="I131" s="844" t="s">
        <v>919</v>
      </c>
      <c r="J131" s="882" t="s">
        <v>920</v>
      </c>
      <c r="K131" s="882" t="s">
        <v>1098</v>
      </c>
      <c r="L131" s="885" t="s">
        <v>881</v>
      </c>
      <c r="M131" s="771">
        <v>1</v>
      </c>
      <c r="N131" s="670" t="s">
        <v>69</v>
      </c>
      <c r="O131" s="670"/>
      <c r="P131" s="670" t="s">
        <v>297</v>
      </c>
      <c r="Q131" s="672" t="s">
        <v>882</v>
      </c>
      <c r="R131" s="678" t="s">
        <v>883</v>
      </c>
      <c r="S131" s="672"/>
      <c r="T131" s="673">
        <v>1</v>
      </c>
      <c r="U131" s="882" t="s">
        <v>1194</v>
      </c>
      <c r="V131" s="883">
        <v>43983</v>
      </c>
      <c r="W131" s="883">
        <v>44196</v>
      </c>
      <c r="X131" s="687"/>
      <c r="Y131" s="650"/>
      <c r="Z131" s="149"/>
      <c r="AB131" s="745"/>
      <c r="AC131" s="746"/>
      <c r="AE131" s="272"/>
      <c r="AG131" s="741"/>
      <c r="AH131" s="728">
        <v>44012</v>
      </c>
      <c r="AI131" s="884" t="s">
        <v>1195</v>
      </c>
      <c r="AJ131" s="847">
        <v>0.5</v>
      </c>
      <c r="AK131" s="745">
        <f t="shared" si="165"/>
        <v>0.5</v>
      </c>
      <c r="AL131" s="744">
        <f t="shared" si="162"/>
        <v>0.5</v>
      </c>
      <c r="AM131" s="736" t="str">
        <f t="shared" si="163"/>
        <v>EN TERMINO</v>
      </c>
      <c r="AN131" s="775"/>
      <c r="AQ131" s="9">
        <v>44150</v>
      </c>
      <c r="AR131" s="884"/>
      <c r="AS131" s="847">
        <v>0</v>
      </c>
      <c r="AT131" s="10">
        <f t="shared" si="152"/>
        <v>0</v>
      </c>
      <c r="AU131" s="11">
        <f t="shared" si="153"/>
        <v>0</v>
      </c>
      <c r="AV131" s="736" t="str">
        <f t="shared" si="154"/>
        <v>ALERTA</v>
      </c>
      <c r="AW131" s="929" t="s">
        <v>1367</v>
      </c>
      <c r="AX131" s="737"/>
      <c r="AY131" s="738" t="str">
        <f t="shared" si="155"/>
        <v>INCUMPLIDA</v>
      </c>
      <c r="AZ131" s="9"/>
      <c r="BA131" s="737"/>
      <c r="BB131" s="737"/>
      <c r="BC131" s="7" t="str">
        <f t="shared" si="156"/>
        <v/>
      </c>
      <c r="BD131" s="12" t="str">
        <f t="shared" si="157"/>
        <v/>
      </c>
      <c r="BE131" s="736" t="str">
        <f t="shared" si="158"/>
        <v/>
      </c>
      <c r="BF131" s="737"/>
      <c r="BG131" s="737"/>
      <c r="BH131" s="738" t="str">
        <f t="shared" si="159"/>
        <v>INCUMPLIDA</v>
      </c>
      <c r="BJ131" s="847" t="str">
        <f t="shared" si="160"/>
        <v>ABIERTO</v>
      </c>
    </row>
    <row r="132" spans="1:62" s="847" customFormat="1" ht="69" customHeight="1" x14ac:dyDescent="0.25">
      <c r="A132" s="669"/>
      <c r="B132" s="669"/>
      <c r="C132" s="670" t="s">
        <v>154</v>
      </c>
      <c r="D132" s="669"/>
      <c r="E132" s="911"/>
      <c r="F132" s="669"/>
      <c r="G132" s="688">
        <v>40</v>
      </c>
      <c r="H132" s="671" t="s">
        <v>721</v>
      </c>
      <c r="I132" s="844" t="s">
        <v>993</v>
      </c>
      <c r="J132" s="882"/>
      <c r="K132" s="882"/>
      <c r="L132" s="885"/>
      <c r="M132" s="771">
        <v>1</v>
      </c>
      <c r="N132" s="670" t="s">
        <v>69</v>
      </c>
      <c r="O132" s="670"/>
      <c r="P132" s="670" t="s">
        <v>297</v>
      </c>
      <c r="Q132" s="672" t="s">
        <v>882</v>
      </c>
      <c r="R132" s="678" t="s">
        <v>883</v>
      </c>
      <c r="S132" s="672"/>
      <c r="T132" s="673">
        <v>1</v>
      </c>
      <c r="U132" s="882"/>
      <c r="V132" s="883">
        <v>43887</v>
      </c>
      <c r="W132" s="883">
        <v>44196</v>
      </c>
      <c r="X132" s="687"/>
      <c r="Y132" s="650"/>
      <c r="Z132" s="149"/>
      <c r="AB132" s="745"/>
      <c r="AC132" s="746"/>
      <c r="AE132" s="17"/>
      <c r="AG132" s="741"/>
      <c r="AH132" s="728">
        <v>44012</v>
      </c>
      <c r="AI132" s="884"/>
      <c r="AJ132" s="847">
        <v>0.5</v>
      </c>
      <c r="AK132" s="745">
        <f t="shared" si="165"/>
        <v>0.5</v>
      </c>
      <c r="AL132" s="744">
        <f t="shared" si="162"/>
        <v>0.5</v>
      </c>
      <c r="AM132" s="736" t="str">
        <f t="shared" si="163"/>
        <v>EN TERMINO</v>
      </c>
      <c r="AN132" s="775"/>
      <c r="AQ132" s="9">
        <v>44150</v>
      </c>
      <c r="AR132" s="884"/>
      <c r="AS132" s="847">
        <v>0</v>
      </c>
      <c r="AT132" s="10">
        <f t="shared" si="152"/>
        <v>0</v>
      </c>
      <c r="AU132" s="11">
        <f t="shared" si="153"/>
        <v>0</v>
      </c>
      <c r="AV132" s="736" t="str">
        <f t="shared" si="154"/>
        <v>ALERTA</v>
      </c>
      <c r="AW132" s="929"/>
      <c r="AX132" s="737"/>
      <c r="AY132" s="738" t="str">
        <f t="shared" si="155"/>
        <v>INCUMPLIDA</v>
      </c>
      <c r="AZ132" s="9"/>
      <c r="BA132" s="737"/>
      <c r="BB132" s="737"/>
      <c r="BC132" s="7" t="str">
        <f t="shared" si="156"/>
        <v/>
      </c>
      <c r="BD132" s="12" t="str">
        <f t="shared" si="157"/>
        <v/>
      </c>
      <c r="BE132" s="736" t="str">
        <f t="shared" si="158"/>
        <v/>
      </c>
      <c r="BF132" s="737"/>
      <c r="BG132" s="737"/>
      <c r="BH132" s="738" t="str">
        <f t="shared" si="159"/>
        <v>INCUMPLIDA</v>
      </c>
      <c r="BJ132" s="847" t="str">
        <f t="shared" si="160"/>
        <v>ABIERTO</v>
      </c>
    </row>
    <row r="133" spans="1:62" s="847" customFormat="1" ht="69" customHeight="1" x14ac:dyDescent="0.25">
      <c r="A133" s="669"/>
      <c r="B133" s="669"/>
      <c r="C133" s="670" t="s">
        <v>154</v>
      </c>
      <c r="D133" s="669"/>
      <c r="E133" s="911"/>
      <c r="F133" s="669"/>
      <c r="G133" s="688">
        <v>41</v>
      </c>
      <c r="H133" s="671" t="s">
        <v>721</v>
      </c>
      <c r="I133" s="844" t="s">
        <v>921</v>
      </c>
      <c r="J133" s="882" t="s">
        <v>922</v>
      </c>
      <c r="K133" s="882" t="s">
        <v>923</v>
      </c>
      <c r="L133" s="882" t="s">
        <v>881</v>
      </c>
      <c r="M133" s="882">
        <v>1</v>
      </c>
      <c r="N133" s="670" t="s">
        <v>1182</v>
      </c>
      <c r="O133" s="670"/>
      <c r="P133" s="670" t="s">
        <v>297</v>
      </c>
      <c r="Q133" s="672" t="s">
        <v>882</v>
      </c>
      <c r="R133" s="678" t="s">
        <v>883</v>
      </c>
      <c r="S133" s="672"/>
      <c r="T133" s="673">
        <v>1</v>
      </c>
      <c r="U133" s="882" t="s">
        <v>1196</v>
      </c>
      <c r="V133" s="883">
        <v>43983</v>
      </c>
      <c r="W133" s="883">
        <v>44196</v>
      </c>
      <c r="X133" s="687"/>
      <c r="Y133" s="650"/>
      <c r="Z133" s="149"/>
      <c r="AB133" s="745"/>
      <c r="AC133" s="746"/>
      <c r="AE133" s="17"/>
      <c r="AG133" s="741"/>
      <c r="AH133" s="728">
        <v>44012</v>
      </c>
      <c r="AI133" s="886" t="s">
        <v>1197</v>
      </c>
      <c r="AJ133" s="847">
        <v>0.5</v>
      </c>
      <c r="AK133" s="745">
        <f t="shared" si="165"/>
        <v>0.5</v>
      </c>
      <c r="AL133" s="744">
        <f t="shared" si="162"/>
        <v>0.5</v>
      </c>
      <c r="AM133" s="736" t="str">
        <f t="shared" si="163"/>
        <v>EN TERMINO</v>
      </c>
      <c r="AN133" s="730" t="s">
        <v>1114</v>
      </c>
      <c r="AQ133" s="9">
        <v>44150</v>
      </c>
      <c r="AR133" s="886"/>
      <c r="AS133" s="741">
        <v>0</v>
      </c>
      <c r="AT133" s="10">
        <f t="shared" si="152"/>
        <v>0</v>
      </c>
      <c r="AU133" s="11">
        <f t="shared" si="153"/>
        <v>0</v>
      </c>
      <c r="AV133" s="736" t="str">
        <f t="shared" si="154"/>
        <v>ALERTA</v>
      </c>
      <c r="AW133" s="929" t="s">
        <v>1367</v>
      </c>
      <c r="AX133" s="737"/>
      <c r="AY133" s="738" t="str">
        <f t="shared" si="155"/>
        <v>INCUMPLIDA</v>
      </c>
      <c r="AZ133" s="9"/>
      <c r="BA133" s="737"/>
      <c r="BB133" s="737"/>
      <c r="BC133" s="7" t="str">
        <f t="shared" si="156"/>
        <v/>
      </c>
      <c r="BD133" s="12" t="str">
        <f t="shared" si="157"/>
        <v/>
      </c>
      <c r="BE133" s="736" t="str">
        <f t="shared" si="158"/>
        <v/>
      </c>
      <c r="BF133" s="737"/>
      <c r="BG133" s="737"/>
      <c r="BH133" s="738" t="str">
        <f t="shared" si="159"/>
        <v>INCUMPLIDA</v>
      </c>
      <c r="BJ133" s="847" t="str">
        <f t="shared" si="160"/>
        <v>ABIERTO</v>
      </c>
    </row>
    <row r="134" spans="1:62" s="847" customFormat="1" ht="69" customHeight="1" x14ac:dyDescent="0.25">
      <c r="A134" s="669"/>
      <c r="B134" s="669"/>
      <c r="C134" s="670" t="s">
        <v>154</v>
      </c>
      <c r="D134" s="669"/>
      <c r="E134" s="911"/>
      <c r="F134" s="669"/>
      <c r="G134" s="688">
        <v>42</v>
      </c>
      <c r="H134" s="671" t="s">
        <v>721</v>
      </c>
      <c r="I134" s="844" t="s">
        <v>934</v>
      </c>
      <c r="J134" s="882"/>
      <c r="K134" s="882"/>
      <c r="L134" s="882"/>
      <c r="M134" s="882">
        <v>1</v>
      </c>
      <c r="N134" s="670" t="s">
        <v>69</v>
      </c>
      <c r="O134" s="670"/>
      <c r="P134" s="670" t="s">
        <v>297</v>
      </c>
      <c r="Q134" s="672" t="s">
        <v>882</v>
      </c>
      <c r="R134" s="678" t="s">
        <v>883</v>
      </c>
      <c r="S134" s="672"/>
      <c r="T134" s="673">
        <v>1</v>
      </c>
      <c r="U134" s="882" t="s">
        <v>884</v>
      </c>
      <c r="V134" s="883">
        <v>43983</v>
      </c>
      <c r="W134" s="883">
        <v>44196</v>
      </c>
      <c r="X134" s="687"/>
      <c r="Y134" s="650"/>
      <c r="Z134" s="149"/>
      <c r="AB134" s="745"/>
      <c r="AC134" s="746"/>
      <c r="AE134" s="17"/>
      <c r="AG134" s="741"/>
      <c r="AH134" s="728">
        <v>44012</v>
      </c>
      <c r="AI134" s="886" t="s">
        <v>1012</v>
      </c>
      <c r="AJ134" s="847">
        <v>0.5</v>
      </c>
      <c r="AK134" s="745">
        <f t="shared" si="165"/>
        <v>0.5</v>
      </c>
      <c r="AL134" s="744">
        <f t="shared" si="162"/>
        <v>0.5</v>
      </c>
      <c r="AM134" s="736" t="str">
        <f t="shared" si="163"/>
        <v>EN TERMINO</v>
      </c>
      <c r="AN134" s="730" t="s">
        <v>1114</v>
      </c>
      <c r="AQ134" s="9">
        <v>44150</v>
      </c>
      <c r="AR134" s="886"/>
      <c r="AS134" s="847">
        <v>0</v>
      </c>
      <c r="AT134" s="10">
        <f t="shared" si="152"/>
        <v>0</v>
      </c>
      <c r="AU134" s="11">
        <f t="shared" si="153"/>
        <v>0</v>
      </c>
      <c r="AV134" s="736" t="str">
        <f t="shared" si="154"/>
        <v>ALERTA</v>
      </c>
      <c r="AW134" s="929"/>
      <c r="AX134" s="737"/>
      <c r="AY134" s="738" t="str">
        <f t="shared" si="155"/>
        <v>INCUMPLIDA</v>
      </c>
      <c r="AZ134" s="9"/>
      <c r="BA134" s="737"/>
      <c r="BB134" s="737"/>
      <c r="BC134" s="7" t="str">
        <f t="shared" si="156"/>
        <v/>
      </c>
      <c r="BD134" s="12" t="str">
        <f t="shared" si="157"/>
        <v/>
      </c>
      <c r="BE134" s="736" t="str">
        <f t="shared" si="158"/>
        <v/>
      </c>
      <c r="BF134" s="737"/>
      <c r="BG134" s="737"/>
      <c r="BH134" s="738" t="str">
        <f t="shared" si="159"/>
        <v>INCUMPLIDA</v>
      </c>
      <c r="BJ134" s="847" t="str">
        <f t="shared" si="160"/>
        <v>ABIERTO</v>
      </c>
    </row>
    <row r="135" spans="1:62" s="847" customFormat="1" ht="69" customHeight="1" x14ac:dyDescent="0.25">
      <c r="A135" s="669"/>
      <c r="B135" s="669"/>
      <c r="C135" s="670" t="s">
        <v>154</v>
      </c>
      <c r="D135" s="669"/>
      <c r="E135" s="911"/>
      <c r="F135" s="669"/>
      <c r="G135" s="688">
        <v>43</v>
      </c>
      <c r="H135" s="671" t="s">
        <v>721</v>
      </c>
      <c r="I135" s="844" t="s">
        <v>979</v>
      </c>
      <c r="J135" s="882"/>
      <c r="K135" s="882"/>
      <c r="L135" s="882"/>
      <c r="M135" s="882">
        <v>1</v>
      </c>
      <c r="N135" s="670" t="s">
        <v>69</v>
      </c>
      <c r="O135" s="670"/>
      <c r="P135" s="670" t="s">
        <v>297</v>
      </c>
      <c r="Q135" s="672" t="s">
        <v>882</v>
      </c>
      <c r="R135" s="678" t="s">
        <v>883</v>
      </c>
      <c r="S135" s="481"/>
      <c r="T135" s="673">
        <v>1</v>
      </c>
      <c r="U135" s="882" t="s">
        <v>884</v>
      </c>
      <c r="V135" s="883">
        <v>43983</v>
      </c>
      <c r="W135" s="883">
        <v>44196</v>
      </c>
      <c r="X135" s="687"/>
      <c r="Y135" s="650"/>
      <c r="Z135" s="149"/>
      <c r="AB135" s="745"/>
      <c r="AC135" s="746"/>
      <c r="AE135" s="17"/>
      <c r="AG135" s="741"/>
      <c r="AH135" s="728">
        <v>44012</v>
      </c>
      <c r="AI135" s="886"/>
      <c r="AJ135" s="847">
        <v>0.5</v>
      </c>
      <c r="AK135" s="745">
        <f t="shared" si="165"/>
        <v>0.5</v>
      </c>
      <c r="AL135" s="744">
        <f t="shared" si="162"/>
        <v>0.5</v>
      </c>
      <c r="AM135" s="736" t="str">
        <f t="shared" si="163"/>
        <v>EN TERMINO</v>
      </c>
      <c r="AN135" s="730" t="s">
        <v>1114</v>
      </c>
      <c r="AQ135" s="9">
        <v>44150</v>
      </c>
      <c r="AR135" s="886"/>
      <c r="AS135" s="847">
        <v>0</v>
      </c>
      <c r="AT135" s="10">
        <f t="shared" si="152"/>
        <v>0</v>
      </c>
      <c r="AU135" s="11">
        <f t="shared" si="153"/>
        <v>0</v>
      </c>
      <c r="AV135" s="736" t="str">
        <f t="shared" si="154"/>
        <v>ALERTA</v>
      </c>
      <c r="AW135" s="929"/>
      <c r="AX135" s="737"/>
      <c r="AY135" s="738" t="str">
        <f t="shared" si="155"/>
        <v>INCUMPLIDA</v>
      </c>
      <c r="AZ135" s="9"/>
      <c r="BA135" s="737"/>
      <c r="BB135" s="737"/>
      <c r="BC135" s="7" t="str">
        <f t="shared" si="156"/>
        <v/>
      </c>
      <c r="BD135" s="12" t="str">
        <f t="shared" si="157"/>
        <v/>
      </c>
      <c r="BE135" s="736" t="str">
        <f t="shared" si="158"/>
        <v/>
      </c>
      <c r="BF135" s="737"/>
      <c r="BG135" s="737"/>
      <c r="BH135" s="738" t="str">
        <f t="shared" si="159"/>
        <v>INCUMPLIDA</v>
      </c>
      <c r="BJ135" s="847" t="str">
        <f t="shared" si="160"/>
        <v>ABIERTO</v>
      </c>
    </row>
    <row r="136" spans="1:62" s="847" customFormat="1" ht="69" customHeight="1" x14ac:dyDescent="0.25">
      <c r="A136" s="669"/>
      <c r="B136" s="669"/>
      <c r="C136" s="670" t="s">
        <v>154</v>
      </c>
      <c r="D136" s="669"/>
      <c r="E136" s="911"/>
      <c r="F136" s="669"/>
      <c r="G136" s="688">
        <v>44</v>
      </c>
      <c r="H136" s="671" t="s">
        <v>721</v>
      </c>
      <c r="I136" s="844" t="s">
        <v>989</v>
      </c>
      <c r="J136" s="882"/>
      <c r="K136" s="882"/>
      <c r="L136" s="882"/>
      <c r="M136" s="882">
        <v>1</v>
      </c>
      <c r="N136" s="670" t="s">
        <v>69</v>
      </c>
      <c r="O136" s="670"/>
      <c r="P136" s="670" t="s">
        <v>297</v>
      </c>
      <c r="Q136" s="672" t="s">
        <v>882</v>
      </c>
      <c r="R136" s="678" t="s">
        <v>883</v>
      </c>
      <c r="S136" s="672"/>
      <c r="T136" s="673">
        <v>1</v>
      </c>
      <c r="U136" s="882" t="s">
        <v>911</v>
      </c>
      <c r="V136" s="883">
        <v>43983</v>
      </c>
      <c r="W136" s="883">
        <v>44196</v>
      </c>
      <c r="X136" s="687"/>
      <c r="Y136" s="650"/>
      <c r="Z136" s="149"/>
      <c r="AB136" s="745"/>
      <c r="AC136" s="746"/>
      <c r="AE136" s="124"/>
      <c r="AG136" s="741"/>
      <c r="AH136" s="728">
        <v>44012</v>
      </c>
      <c r="AI136" s="886"/>
      <c r="AJ136" s="847">
        <v>0.5</v>
      </c>
      <c r="AK136" s="745">
        <f t="shared" si="165"/>
        <v>0.5</v>
      </c>
      <c r="AL136" s="744">
        <f t="shared" si="162"/>
        <v>0.5</v>
      </c>
      <c r="AM136" s="736" t="str">
        <f t="shared" si="163"/>
        <v>EN TERMINO</v>
      </c>
      <c r="AN136" s="730" t="s">
        <v>1114</v>
      </c>
      <c r="AQ136" s="9">
        <v>44150</v>
      </c>
      <c r="AR136" s="886"/>
      <c r="AS136" s="847">
        <v>0</v>
      </c>
      <c r="AT136" s="10">
        <f t="shared" si="152"/>
        <v>0</v>
      </c>
      <c r="AU136" s="11">
        <f t="shared" si="153"/>
        <v>0</v>
      </c>
      <c r="AV136" s="736" t="str">
        <f t="shared" si="154"/>
        <v>ALERTA</v>
      </c>
      <c r="AW136" s="929"/>
      <c r="AX136" s="737"/>
      <c r="AY136" s="738" t="str">
        <f t="shared" si="155"/>
        <v>INCUMPLIDA</v>
      </c>
      <c r="AZ136" s="9"/>
      <c r="BA136" s="737"/>
      <c r="BB136" s="737"/>
      <c r="BC136" s="7" t="str">
        <f t="shared" si="156"/>
        <v/>
      </c>
      <c r="BD136" s="12" t="str">
        <f t="shared" si="157"/>
        <v/>
      </c>
      <c r="BE136" s="736" t="str">
        <f t="shared" si="158"/>
        <v/>
      </c>
      <c r="BF136" s="737"/>
      <c r="BG136" s="737"/>
      <c r="BH136" s="738" t="str">
        <f t="shared" si="159"/>
        <v>INCUMPLIDA</v>
      </c>
      <c r="BJ136" s="847" t="str">
        <f t="shared" si="160"/>
        <v>ABIERTO</v>
      </c>
    </row>
    <row r="137" spans="1:62" s="847" customFormat="1" ht="69" customHeight="1" x14ac:dyDescent="0.25">
      <c r="A137" s="669"/>
      <c r="B137" s="669"/>
      <c r="C137" s="670" t="s">
        <v>154</v>
      </c>
      <c r="D137" s="669"/>
      <c r="E137" s="911"/>
      <c r="F137" s="669"/>
      <c r="G137" s="688">
        <v>45</v>
      </c>
      <c r="H137" s="671" t="s">
        <v>721</v>
      </c>
      <c r="I137" s="844" t="s">
        <v>991</v>
      </c>
      <c r="J137" s="882"/>
      <c r="K137" s="882"/>
      <c r="L137" s="882"/>
      <c r="M137" s="882">
        <v>1</v>
      </c>
      <c r="N137" s="670" t="s">
        <v>69</v>
      </c>
      <c r="O137" s="670"/>
      <c r="P137" s="670" t="s">
        <v>297</v>
      </c>
      <c r="Q137" s="672" t="s">
        <v>882</v>
      </c>
      <c r="R137" s="678" t="s">
        <v>883</v>
      </c>
      <c r="S137" s="672"/>
      <c r="T137" s="673">
        <v>1</v>
      </c>
      <c r="U137" s="882" t="s">
        <v>992</v>
      </c>
      <c r="V137" s="883">
        <v>43983</v>
      </c>
      <c r="W137" s="883">
        <v>44196</v>
      </c>
      <c r="X137" s="687"/>
      <c r="Y137" s="650"/>
      <c r="Z137" s="149"/>
      <c r="AB137" s="745"/>
      <c r="AC137" s="746"/>
      <c r="AE137" s="17"/>
      <c r="AG137" s="741"/>
      <c r="AH137" s="728">
        <v>44012</v>
      </c>
      <c r="AI137" s="886"/>
      <c r="AJ137" s="847">
        <v>0.5</v>
      </c>
      <c r="AK137" s="745">
        <f t="shared" si="165"/>
        <v>0.5</v>
      </c>
      <c r="AL137" s="744">
        <f t="shared" si="162"/>
        <v>0.5</v>
      </c>
      <c r="AM137" s="736" t="str">
        <f t="shared" si="163"/>
        <v>EN TERMINO</v>
      </c>
      <c r="AN137" s="730" t="s">
        <v>1114</v>
      </c>
      <c r="AQ137" s="9">
        <v>44150</v>
      </c>
      <c r="AR137" s="886"/>
      <c r="AS137" s="847">
        <v>0</v>
      </c>
      <c r="AT137" s="10">
        <f t="shared" si="152"/>
        <v>0</v>
      </c>
      <c r="AU137" s="11">
        <f t="shared" si="153"/>
        <v>0</v>
      </c>
      <c r="AV137" s="736" t="str">
        <f t="shared" si="154"/>
        <v>ALERTA</v>
      </c>
      <c r="AW137" s="929"/>
      <c r="AX137" s="737"/>
      <c r="AY137" s="738" t="str">
        <f t="shared" si="155"/>
        <v>INCUMPLIDA</v>
      </c>
      <c r="AZ137" s="9"/>
      <c r="BA137" s="737"/>
      <c r="BB137" s="737"/>
      <c r="BC137" s="7" t="str">
        <f t="shared" si="156"/>
        <v/>
      </c>
      <c r="BD137" s="12" t="str">
        <f t="shared" si="157"/>
        <v/>
      </c>
      <c r="BE137" s="736" t="str">
        <f t="shared" si="158"/>
        <v/>
      </c>
      <c r="BF137" s="737"/>
      <c r="BG137" s="737"/>
      <c r="BH137" s="738" t="str">
        <f t="shared" si="159"/>
        <v>INCUMPLIDA</v>
      </c>
      <c r="BJ137" s="847" t="str">
        <f t="shared" si="160"/>
        <v>ABIERTO</v>
      </c>
    </row>
    <row r="138" spans="1:62" s="847" customFormat="1" ht="69" customHeight="1" x14ac:dyDescent="0.25">
      <c r="A138" s="669"/>
      <c r="B138" s="669"/>
      <c r="C138" s="670" t="s">
        <v>154</v>
      </c>
      <c r="D138" s="669"/>
      <c r="E138" s="911"/>
      <c r="F138" s="669"/>
      <c r="G138" s="688">
        <v>46</v>
      </c>
      <c r="H138" s="671" t="s">
        <v>721</v>
      </c>
      <c r="I138" s="844" t="s">
        <v>924</v>
      </c>
      <c r="J138" s="672" t="s">
        <v>914</v>
      </c>
      <c r="K138" s="672" t="s">
        <v>915</v>
      </c>
      <c r="L138" s="672" t="s">
        <v>881</v>
      </c>
      <c r="M138" s="771">
        <v>1</v>
      </c>
      <c r="N138" s="670" t="s">
        <v>1182</v>
      </c>
      <c r="O138" s="670"/>
      <c r="P138" s="670" t="s">
        <v>297</v>
      </c>
      <c r="Q138" s="672" t="s">
        <v>882</v>
      </c>
      <c r="R138" s="678" t="s">
        <v>883</v>
      </c>
      <c r="S138" s="672"/>
      <c r="T138" s="673">
        <v>1</v>
      </c>
      <c r="U138" s="672" t="s">
        <v>884</v>
      </c>
      <c r="V138" s="772">
        <v>43983</v>
      </c>
      <c r="W138" s="772">
        <v>44196</v>
      </c>
      <c r="X138" s="687"/>
      <c r="Y138" s="650"/>
      <c r="Z138" s="149"/>
      <c r="AB138" s="745"/>
      <c r="AC138" s="746"/>
      <c r="AE138" s="682"/>
      <c r="AG138" s="741"/>
      <c r="AH138" s="728">
        <v>44012</v>
      </c>
      <c r="AI138" s="843" t="s">
        <v>1013</v>
      </c>
      <c r="AJ138" s="847">
        <v>0.66</v>
      </c>
      <c r="AK138" s="745">
        <f t="shared" si="165"/>
        <v>0.66</v>
      </c>
      <c r="AL138" s="744">
        <f t="shared" si="162"/>
        <v>0.66</v>
      </c>
      <c r="AM138" s="736" t="str">
        <f t="shared" si="163"/>
        <v>EN TERMINO</v>
      </c>
      <c r="AN138" s="729"/>
      <c r="AQ138" s="9">
        <v>44150</v>
      </c>
      <c r="AR138" s="843"/>
      <c r="AS138" s="847">
        <v>0</v>
      </c>
      <c r="AT138" s="10">
        <f t="shared" si="152"/>
        <v>0</v>
      </c>
      <c r="AU138" s="11">
        <f t="shared" si="153"/>
        <v>0</v>
      </c>
      <c r="AV138" s="736" t="str">
        <f t="shared" si="154"/>
        <v>ALERTA</v>
      </c>
      <c r="AW138" s="737" t="s">
        <v>1367</v>
      </c>
      <c r="AX138" s="737"/>
      <c r="AY138" s="738" t="str">
        <f t="shared" si="155"/>
        <v>INCUMPLIDA</v>
      </c>
      <c r="AZ138" s="9"/>
      <c r="BA138" s="737"/>
      <c r="BB138" s="737"/>
      <c r="BC138" s="7" t="str">
        <f t="shared" si="156"/>
        <v/>
      </c>
      <c r="BD138" s="12" t="str">
        <f t="shared" si="157"/>
        <v/>
      </c>
      <c r="BE138" s="736" t="str">
        <f t="shared" si="158"/>
        <v/>
      </c>
      <c r="BF138" s="737"/>
      <c r="BG138" s="737"/>
      <c r="BH138" s="738" t="str">
        <f t="shared" si="159"/>
        <v>INCUMPLIDA</v>
      </c>
      <c r="BJ138" s="847" t="str">
        <f t="shared" si="160"/>
        <v>ABIERTO</v>
      </c>
    </row>
    <row r="139" spans="1:62" s="847" customFormat="1" ht="69" customHeight="1" x14ac:dyDescent="0.25">
      <c r="A139" s="669"/>
      <c r="B139" s="669"/>
      <c r="C139" s="670" t="s">
        <v>154</v>
      </c>
      <c r="D139" s="669"/>
      <c r="E139" s="911"/>
      <c r="F139" s="669"/>
      <c r="G139" s="688">
        <v>47</v>
      </c>
      <c r="H139" s="671" t="s">
        <v>721</v>
      </c>
      <c r="I139" s="844" t="s">
        <v>929</v>
      </c>
      <c r="J139" s="882" t="s">
        <v>930</v>
      </c>
      <c r="K139" s="882" t="s">
        <v>931</v>
      </c>
      <c r="L139" s="882" t="s">
        <v>881</v>
      </c>
      <c r="M139" s="882">
        <v>1</v>
      </c>
      <c r="N139" s="670" t="s">
        <v>1182</v>
      </c>
      <c r="O139" s="670"/>
      <c r="P139" s="670" t="s">
        <v>297</v>
      </c>
      <c r="Q139" s="672" t="s">
        <v>882</v>
      </c>
      <c r="R139" s="678" t="s">
        <v>883</v>
      </c>
      <c r="S139" s="672"/>
      <c r="T139" s="673">
        <v>1</v>
      </c>
      <c r="U139" s="882" t="s">
        <v>1198</v>
      </c>
      <c r="V139" s="772">
        <v>43887</v>
      </c>
      <c r="W139" s="772">
        <v>44196</v>
      </c>
      <c r="X139" s="687"/>
      <c r="Y139" s="650"/>
      <c r="Z139" s="149"/>
      <c r="AB139" s="745"/>
      <c r="AC139" s="746"/>
      <c r="AE139" s="682"/>
      <c r="AG139" s="741"/>
      <c r="AH139" s="728">
        <v>44012</v>
      </c>
      <c r="AI139" s="884" t="s">
        <v>1014</v>
      </c>
      <c r="AJ139" s="847">
        <v>0.4</v>
      </c>
      <c r="AK139" s="745">
        <f t="shared" si="165"/>
        <v>0.4</v>
      </c>
      <c r="AL139" s="744">
        <f t="shared" si="162"/>
        <v>0.4</v>
      </c>
      <c r="AM139" s="736" t="str">
        <f t="shared" si="163"/>
        <v>ALERTA</v>
      </c>
      <c r="AN139" s="729"/>
      <c r="AQ139" s="9">
        <v>44150</v>
      </c>
      <c r="AR139" s="884"/>
      <c r="AS139" s="847">
        <v>0</v>
      </c>
      <c r="AT139" s="10">
        <f t="shared" si="152"/>
        <v>0</v>
      </c>
      <c r="AU139" s="11">
        <f t="shared" si="153"/>
        <v>0</v>
      </c>
      <c r="AV139" s="736" t="str">
        <f t="shared" si="154"/>
        <v>ALERTA</v>
      </c>
      <c r="AW139" s="929" t="s">
        <v>1367</v>
      </c>
      <c r="AX139" s="737"/>
      <c r="AY139" s="738" t="str">
        <f t="shared" si="155"/>
        <v>INCUMPLIDA</v>
      </c>
      <c r="AZ139" s="9"/>
      <c r="BA139" s="737"/>
      <c r="BB139" s="737"/>
      <c r="BC139" s="7" t="str">
        <f t="shared" si="156"/>
        <v/>
      </c>
      <c r="BD139" s="12" t="str">
        <f t="shared" si="157"/>
        <v/>
      </c>
      <c r="BE139" s="736" t="str">
        <f t="shared" si="158"/>
        <v/>
      </c>
      <c r="BF139" s="737"/>
      <c r="BG139" s="737"/>
      <c r="BH139" s="738" t="str">
        <f t="shared" si="159"/>
        <v>INCUMPLIDA</v>
      </c>
      <c r="BJ139" s="847" t="str">
        <f t="shared" si="160"/>
        <v>ABIERTO</v>
      </c>
    </row>
    <row r="140" spans="1:62" s="847" customFormat="1" ht="69" customHeight="1" x14ac:dyDescent="0.25">
      <c r="A140" s="669"/>
      <c r="B140" s="669"/>
      <c r="C140" s="670" t="s">
        <v>154</v>
      </c>
      <c r="D140" s="669"/>
      <c r="E140" s="911"/>
      <c r="F140" s="669"/>
      <c r="G140" s="688">
        <v>48</v>
      </c>
      <c r="H140" s="671" t="s">
        <v>721</v>
      </c>
      <c r="I140" s="844" t="s">
        <v>935</v>
      </c>
      <c r="J140" s="882"/>
      <c r="K140" s="882" t="s">
        <v>931</v>
      </c>
      <c r="L140" s="882" t="s">
        <v>881</v>
      </c>
      <c r="M140" s="882">
        <v>1</v>
      </c>
      <c r="N140" s="670" t="s">
        <v>69</v>
      </c>
      <c r="O140" s="670"/>
      <c r="P140" s="670" t="s">
        <v>297</v>
      </c>
      <c r="Q140" s="672" t="s">
        <v>882</v>
      </c>
      <c r="R140" s="678" t="s">
        <v>883</v>
      </c>
      <c r="S140" s="672"/>
      <c r="T140" s="673">
        <v>1</v>
      </c>
      <c r="U140" s="882" t="s">
        <v>884</v>
      </c>
      <c r="V140" s="772">
        <v>43887</v>
      </c>
      <c r="W140" s="772">
        <v>44196</v>
      </c>
      <c r="X140" s="687"/>
      <c r="Y140" s="650"/>
      <c r="Z140" s="149"/>
      <c r="AB140" s="745"/>
      <c r="AC140" s="746"/>
      <c r="AE140" s="682"/>
      <c r="AG140" s="741"/>
      <c r="AH140" s="728">
        <v>44012</v>
      </c>
      <c r="AI140" s="884"/>
      <c r="AJ140" s="847">
        <v>0.4</v>
      </c>
      <c r="AK140" s="745">
        <f t="shared" si="165"/>
        <v>0.4</v>
      </c>
      <c r="AL140" s="744">
        <f t="shared" si="162"/>
        <v>0.4</v>
      </c>
      <c r="AM140" s="736" t="str">
        <f t="shared" si="163"/>
        <v>ALERTA</v>
      </c>
      <c r="AN140" s="729"/>
      <c r="AQ140" s="9">
        <v>44150</v>
      </c>
      <c r="AR140" s="884"/>
      <c r="AS140" s="847">
        <v>0</v>
      </c>
      <c r="AT140" s="10">
        <f t="shared" si="152"/>
        <v>0</v>
      </c>
      <c r="AU140" s="11">
        <f t="shared" si="153"/>
        <v>0</v>
      </c>
      <c r="AV140" s="736" t="str">
        <f t="shared" si="154"/>
        <v>ALERTA</v>
      </c>
      <c r="AW140" s="929"/>
      <c r="AX140" s="737"/>
      <c r="AY140" s="738" t="str">
        <f t="shared" si="155"/>
        <v>INCUMPLIDA</v>
      </c>
      <c r="AZ140" s="9"/>
      <c r="BA140" s="737"/>
      <c r="BB140" s="737"/>
      <c r="BC140" s="7" t="str">
        <f t="shared" si="156"/>
        <v/>
      </c>
      <c r="BD140" s="12" t="str">
        <f t="shared" si="157"/>
        <v/>
      </c>
      <c r="BE140" s="736" t="str">
        <f t="shared" si="158"/>
        <v/>
      </c>
      <c r="BF140" s="737"/>
      <c r="BG140" s="737"/>
      <c r="BH140" s="738" t="str">
        <f t="shared" si="159"/>
        <v>INCUMPLIDA</v>
      </c>
      <c r="BJ140" s="847" t="str">
        <f t="shared" si="160"/>
        <v>ABIERTO</v>
      </c>
    </row>
    <row r="141" spans="1:62" s="847" customFormat="1" ht="69" customHeight="1" x14ac:dyDescent="0.25">
      <c r="A141" s="669"/>
      <c r="B141" s="669"/>
      <c r="C141" s="670" t="s">
        <v>154</v>
      </c>
      <c r="D141" s="669"/>
      <c r="E141" s="911"/>
      <c r="F141" s="669"/>
      <c r="G141" s="688">
        <v>49</v>
      </c>
      <c r="H141" s="671" t="s">
        <v>721</v>
      </c>
      <c r="I141" s="844" t="s">
        <v>936</v>
      </c>
      <c r="J141" s="882"/>
      <c r="K141" s="882" t="s">
        <v>931</v>
      </c>
      <c r="L141" s="882" t="s">
        <v>881</v>
      </c>
      <c r="M141" s="882">
        <v>1</v>
      </c>
      <c r="N141" s="670" t="s">
        <v>69</v>
      </c>
      <c r="O141" s="670"/>
      <c r="P141" s="670" t="s">
        <v>297</v>
      </c>
      <c r="Q141" s="672" t="s">
        <v>882</v>
      </c>
      <c r="R141" s="678" t="s">
        <v>883</v>
      </c>
      <c r="S141" s="672"/>
      <c r="T141" s="673">
        <v>1</v>
      </c>
      <c r="U141" s="882" t="s">
        <v>884</v>
      </c>
      <c r="V141" s="772">
        <v>43887</v>
      </c>
      <c r="W141" s="772">
        <v>44196</v>
      </c>
      <c r="X141" s="687"/>
      <c r="Y141" s="650"/>
      <c r="Z141" s="149"/>
      <c r="AB141" s="745"/>
      <c r="AC141" s="746"/>
      <c r="AE141" s="682"/>
      <c r="AG141" s="741"/>
      <c r="AH141" s="728">
        <v>44012</v>
      </c>
      <c r="AI141" s="884"/>
      <c r="AJ141" s="847">
        <v>0.4</v>
      </c>
      <c r="AK141" s="745">
        <f t="shared" si="165"/>
        <v>0.4</v>
      </c>
      <c r="AL141" s="744">
        <f t="shared" si="162"/>
        <v>0.4</v>
      </c>
      <c r="AM141" s="736" t="str">
        <f t="shared" si="163"/>
        <v>ALERTA</v>
      </c>
      <c r="AN141" s="729"/>
      <c r="AQ141" s="9">
        <v>44150</v>
      </c>
      <c r="AR141" s="884"/>
      <c r="AS141" s="847">
        <v>0</v>
      </c>
      <c r="AT141" s="10">
        <f t="shared" si="152"/>
        <v>0</v>
      </c>
      <c r="AU141" s="11">
        <f t="shared" si="153"/>
        <v>0</v>
      </c>
      <c r="AV141" s="736" t="str">
        <f t="shared" si="154"/>
        <v>ALERTA</v>
      </c>
      <c r="AW141" s="929"/>
      <c r="AX141" s="737"/>
      <c r="AY141" s="738" t="str">
        <f t="shared" si="155"/>
        <v>INCUMPLIDA</v>
      </c>
      <c r="AZ141" s="9"/>
      <c r="BA141" s="737"/>
      <c r="BB141" s="737"/>
      <c r="BC141" s="7" t="str">
        <f t="shared" si="156"/>
        <v/>
      </c>
      <c r="BD141" s="12" t="str">
        <f t="shared" si="157"/>
        <v/>
      </c>
      <c r="BE141" s="736" t="str">
        <f t="shared" si="158"/>
        <v/>
      </c>
      <c r="BF141" s="737"/>
      <c r="BG141" s="737"/>
      <c r="BH141" s="738" t="str">
        <f t="shared" si="159"/>
        <v>INCUMPLIDA</v>
      </c>
      <c r="BJ141" s="847" t="str">
        <f t="shared" si="160"/>
        <v>ABIERTO</v>
      </c>
    </row>
    <row r="142" spans="1:62" s="847" customFormat="1" ht="69" customHeight="1" x14ac:dyDescent="0.25">
      <c r="A142" s="669"/>
      <c r="B142" s="669"/>
      <c r="C142" s="670" t="s">
        <v>154</v>
      </c>
      <c r="D142" s="669"/>
      <c r="E142" s="911"/>
      <c r="F142" s="669"/>
      <c r="G142" s="688">
        <v>50</v>
      </c>
      <c r="H142" s="671" t="s">
        <v>721</v>
      </c>
      <c r="I142" s="844" t="s">
        <v>937</v>
      </c>
      <c r="J142" s="882"/>
      <c r="K142" s="882" t="s">
        <v>931</v>
      </c>
      <c r="L142" s="882" t="s">
        <v>881</v>
      </c>
      <c r="M142" s="882">
        <v>1</v>
      </c>
      <c r="N142" s="670" t="s">
        <v>69</v>
      </c>
      <c r="O142" s="670"/>
      <c r="P142" s="670" t="s">
        <v>297</v>
      </c>
      <c r="Q142" s="672" t="s">
        <v>882</v>
      </c>
      <c r="R142" s="678" t="s">
        <v>883</v>
      </c>
      <c r="S142" s="672"/>
      <c r="T142" s="673">
        <v>1</v>
      </c>
      <c r="U142" s="882" t="s">
        <v>884</v>
      </c>
      <c r="V142" s="772">
        <v>43887</v>
      </c>
      <c r="W142" s="772">
        <v>44196</v>
      </c>
      <c r="X142" s="687"/>
      <c r="Y142" s="650"/>
      <c r="Z142" s="149"/>
      <c r="AB142" s="745"/>
      <c r="AC142" s="746"/>
      <c r="AG142" s="741"/>
      <c r="AH142" s="728">
        <v>44012</v>
      </c>
      <c r="AI142" s="884"/>
      <c r="AJ142" s="847">
        <v>0.4</v>
      </c>
      <c r="AK142" s="745">
        <f t="shared" si="165"/>
        <v>0.4</v>
      </c>
      <c r="AL142" s="744">
        <f t="shared" si="162"/>
        <v>0.4</v>
      </c>
      <c r="AM142" s="736" t="str">
        <f t="shared" si="163"/>
        <v>ALERTA</v>
      </c>
      <c r="AN142" s="729"/>
      <c r="AQ142" s="9">
        <v>44150</v>
      </c>
      <c r="AR142" s="884"/>
      <c r="AS142" s="847">
        <v>0</v>
      </c>
      <c r="AT142" s="10">
        <f t="shared" si="152"/>
        <v>0</v>
      </c>
      <c r="AU142" s="11">
        <f t="shared" si="153"/>
        <v>0</v>
      </c>
      <c r="AV142" s="736" t="str">
        <f t="shared" si="154"/>
        <v>ALERTA</v>
      </c>
      <c r="AW142" s="929"/>
      <c r="AX142" s="737"/>
      <c r="AY142" s="738" t="str">
        <f t="shared" si="155"/>
        <v>INCUMPLIDA</v>
      </c>
      <c r="AZ142" s="9"/>
      <c r="BA142" s="737"/>
      <c r="BB142" s="737"/>
      <c r="BC142" s="7" t="str">
        <f t="shared" si="156"/>
        <v/>
      </c>
      <c r="BD142" s="12" t="str">
        <f t="shared" si="157"/>
        <v/>
      </c>
      <c r="BE142" s="736" t="str">
        <f t="shared" si="158"/>
        <v/>
      </c>
      <c r="BF142" s="737"/>
      <c r="BG142" s="737"/>
      <c r="BH142" s="738" t="str">
        <f t="shared" si="159"/>
        <v>INCUMPLIDA</v>
      </c>
      <c r="BJ142" s="847" t="str">
        <f t="shared" si="160"/>
        <v>ABIERTO</v>
      </c>
    </row>
    <row r="143" spans="1:62" s="847" customFormat="1" ht="69" customHeight="1" x14ac:dyDescent="0.25">
      <c r="A143" s="669"/>
      <c r="B143" s="669"/>
      <c r="C143" s="670" t="s">
        <v>154</v>
      </c>
      <c r="D143" s="669"/>
      <c r="E143" s="911"/>
      <c r="F143" s="669"/>
      <c r="G143" s="688">
        <v>51</v>
      </c>
      <c r="H143" s="671" t="s">
        <v>721</v>
      </c>
      <c r="I143" s="844" t="s">
        <v>946</v>
      </c>
      <c r="J143" s="882" t="s">
        <v>947</v>
      </c>
      <c r="K143" s="882" t="s">
        <v>1099</v>
      </c>
      <c r="L143" s="882" t="s">
        <v>1199</v>
      </c>
      <c r="M143" s="882">
        <v>1</v>
      </c>
      <c r="N143" s="670" t="s">
        <v>1182</v>
      </c>
      <c r="O143" s="670"/>
      <c r="P143" s="670" t="s">
        <v>297</v>
      </c>
      <c r="Q143" s="672" t="s">
        <v>882</v>
      </c>
      <c r="R143" s="678" t="s">
        <v>883</v>
      </c>
      <c r="S143" s="672"/>
      <c r="T143" s="673">
        <v>1</v>
      </c>
      <c r="U143" s="882" t="s">
        <v>1200</v>
      </c>
      <c r="V143" s="883">
        <v>43887</v>
      </c>
      <c r="W143" s="883">
        <v>44196</v>
      </c>
      <c r="X143" s="687"/>
      <c r="Y143" s="650"/>
      <c r="Z143" s="149"/>
      <c r="AB143" s="745"/>
      <c r="AC143" s="746"/>
      <c r="AG143" s="741"/>
      <c r="AH143" s="728">
        <v>44012</v>
      </c>
      <c r="AI143" s="886" t="s">
        <v>1201</v>
      </c>
      <c r="AJ143" s="847">
        <v>0.4</v>
      </c>
      <c r="AK143" s="745">
        <f t="shared" si="165"/>
        <v>0.4</v>
      </c>
      <c r="AL143" s="744">
        <f t="shared" si="162"/>
        <v>0.4</v>
      </c>
      <c r="AM143" s="736" t="str">
        <f t="shared" si="163"/>
        <v>ALERTA</v>
      </c>
      <c r="AN143" s="729" t="s">
        <v>1115</v>
      </c>
      <c r="AQ143" s="9">
        <v>44150</v>
      </c>
      <c r="AR143" s="886"/>
      <c r="AS143" s="847">
        <v>0</v>
      </c>
      <c r="AT143" s="10">
        <f t="shared" si="152"/>
        <v>0</v>
      </c>
      <c r="AU143" s="11">
        <f t="shared" si="153"/>
        <v>0</v>
      </c>
      <c r="AV143" s="736" t="str">
        <f t="shared" si="154"/>
        <v>ALERTA</v>
      </c>
      <c r="AW143" s="929" t="s">
        <v>1367</v>
      </c>
      <c r="AX143" s="737"/>
      <c r="AY143" s="738" t="str">
        <f t="shared" si="155"/>
        <v>INCUMPLIDA</v>
      </c>
      <c r="AZ143" s="9"/>
      <c r="BA143" s="737"/>
      <c r="BB143" s="737"/>
      <c r="BC143" s="7" t="str">
        <f t="shared" si="156"/>
        <v/>
      </c>
      <c r="BD143" s="12" t="str">
        <f t="shared" si="157"/>
        <v/>
      </c>
      <c r="BE143" s="736" t="str">
        <f t="shared" si="158"/>
        <v/>
      </c>
      <c r="BF143" s="737"/>
      <c r="BG143" s="737"/>
      <c r="BH143" s="738" t="str">
        <f t="shared" si="159"/>
        <v>INCUMPLIDA</v>
      </c>
      <c r="BJ143" s="847" t="str">
        <f t="shared" si="160"/>
        <v>ABIERTO</v>
      </c>
    </row>
    <row r="144" spans="1:62" s="847" customFormat="1" ht="69" customHeight="1" x14ac:dyDescent="0.25">
      <c r="A144" s="669"/>
      <c r="B144" s="669"/>
      <c r="C144" s="670" t="s">
        <v>154</v>
      </c>
      <c r="D144" s="669"/>
      <c r="E144" s="911"/>
      <c r="F144" s="669"/>
      <c r="G144" s="688">
        <v>52</v>
      </c>
      <c r="H144" s="671" t="s">
        <v>721</v>
      </c>
      <c r="I144" s="844" t="s">
        <v>949</v>
      </c>
      <c r="J144" s="882"/>
      <c r="K144" s="882"/>
      <c r="L144" s="882"/>
      <c r="M144" s="882">
        <v>1</v>
      </c>
      <c r="N144" s="670" t="s">
        <v>69</v>
      </c>
      <c r="O144" s="670"/>
      <c r="P144" s="670" t="s">
        <v>297</v>
      </c>
      <c r="Q144" s="672" t="s">
        <v>882</v>
      </c>
      <c r="R144" s="678" t="s">
        <v>883</v>
      </c>
      <c r="S144" s="672"/>
      <c r="T144" s="673">
        <v>1</v>
      </c>
      <c r="U144" s="882"/>
      <c r="V144" s="883"/>
      <c r="W144" s="883"/>
      <c r="X144" s="687"/>
      <c r="Y144" s="650"/>
      <c r="Z144" s="149"/>
      <c r="AB144" s="745"/>
      <c r="AC144" s="746"/>
      <c r="AG144" s="741"/>
      <c r="AH144" s="728">
        <v>44012</v>
      </c>
      <c r="AI144" s="886"/>
      <c r="AJ144" s="847">
        <v>0.4</v>
      </c>
      <c r="AK144" s="745">
        <f t="shared" si="165"/>
        <v>0.4</v>
      </c>
      <c r="AL144" s="744">
        <f t="shared" si="162"/>
        <v>0.4</v>
      </c>
      <c r="AM144" s="736" t="str">
        <f t="shared" si="163"/>
        <v>ALERTA</v>
      </c>
      <c r="AN144" s="729"/>
      <c r="AQ144" s="9">
        <v>44150</v>
      </c>
      <c r="AR144" s="886"/>
      <c r="AS144" s="847">
        <v>0</v>
      </c>
      <c r="AT144" s="10">
        <f t="shared" si="152"/>
        <v>0</v>
      </c>
      <c r="AU144" s="11">
        <f t="shared" si="153"/>
        <v>0</v>
      </c>
      <c r="AV144" s="736" t="str">
        <f t="shared" si="154"/>
        <v>ALERTA</v>
      </c>
      <c r="AW144" s="929"/>
      <c r="AX144" s="737"/>
      <c r="AY144" s="738" t="str">
        <f t="shared" si="155"/>
        <v>INCUMPLIDA</v>
      </c>
      <c r="AZ144" s="9"/>
      <c r="BA144" s="737"/>
      <c r="BB144" s="737"/>
      <c r="BC144" s="7" t="str">
        <f t="shared" si="156"/>
        <v/>
      </c>
      <c r="BD144" s="12" t="str">
        <f t="shared" si="157"/>
        <v/>
      </c>
      <c r="BE144" s="736" t="str">
        <f t="shared" si="158"/>
        <v/>
      </c>
      <c r="BF144" s="737"/>
      <c r="BG144" s="737"/>
      <c r="BH144" s="738" t="str">
        <f t="shared" si="159"/>
        <v>INCUMPLIDA</v>
      </c>
      <c r="BJ144" s="847" t="str">
        <f t="shared" si="160"/>
        <v>ABIERTO</v>
      </c>
    </row>
    <row r="145" spans="1:62" s="847" customFormat="1" ht="69" customHeight="1" x14ac:dyDescent="0.25">
      <c r="A145" s="669"/>
      <c r="B145" s="669"/>
      <c r="C145" s="670" t="s">
        <v>154</v>
      </c>
      <c r="D145" s="669"/>
      <c r="E145" s="911"/>
      <c r="F145" s="669"/>
      <c r="G145" s="688">
        <v>53</v>
      </c>
      <c r="H145" s="671" t="s">
        <v>721</v>
      </c>
      <c r="I145" s="844" t="s">
        <v>958</v>
      </c>
      <c r="J145" s="882"/>
      <c r="K145" s="882"/>
      <c r="L145" s="882"/>
      <c r="M145" s="882">
        <v>1</v>
      </c>
      <c r="N145" s="670" t="s">
        <v>69</v>
      </c>
      <c r="O145" s="670"/>
      <c r="P145" s="670" t="s">
        <v>297</v>
      </c>
      <c r="Q145" s="672" t="s">
        <v>882</v>
      </c>
      <c r="R145" s="678" t="s">
        <v>883</v>
      </c>
      <c r="S145" s="672"/>
      <c r="T145" s="673">
        <v>1</v>
      </c>
      <c r="U145" s="882"/>
      <c r="V145" s="883"/>
      <c r="W145" s="883"/>
      <c r="X145" s="687"/>
      <c r="Y145" s="650"/>
      <c r="Z145" s="149"/>
      <c r="AB145" s="745"/>
      <c r="AC145" s="746"/>
      <c r="AG145" s="741"/>
      <c r="AH145" s="728">
        <v>44012</v>
      </c>
      <c r="AI145" s="886"/>
      <c r="AJ145" s="847">
        <v>0.4</v>
      </c>
      <c r="AK145" s="745">
        <f t="shared" si="165"/>
        <v>0.4</v>
      </c>
      <c r="AL145" s="744">
        <f t="shared" si="162"/>
        <v>0.4</v>
      </c>
      <c r="AM145" s="736" t="str">
        <f t="shared" si="163"/>
        <v>ALERTA</v>
      </c>
      <c r="AN145" s="729"/>
      <c r="AQ145" s="9">
        <v>44150</v>
      </c>
      <c r="AR145" s="886"/>
      <c r="AS145" s="847">
        <v>0</v>
      </c>
      <c r="AT145" s="10">
        <f t="shared" si="152"/>
        <v>0</v>
      </c>
      <c r="AU145" s="11">
        <f t="shared" si="153"/>
        <v>0</v>
      </c>
      <c r="AV145" s="736" t="str">
        <f t="shared" si="154"/>
        <v>ALERTA</v>
      </c>
      <c r="AW145" s="929"/>
      <c r="AX145" s="737"/>
      <c r="AY145" s="738" t="str">
        <f t="shared" si="155"/>
        <v>INCUMPLIDA</v>
      </c>
      <c r="AZ145" s="9"/>
      <c r="BA145" s="737"/>
      <c r="BB145" s="737"/>
      <c r="BC145" s="7" t="str">
        <f t="shared" si="156"/>
        <v/>
      </c>
      <c r="BD145" s="12" t="str">
        <f t="shared" si="157"/>
        <v/>
      </c>
      <c r="BE145" s="736" t="str">
        <f t="shared" si="158"/>
        <v/>
      </c>
      <c r="BF145" s="737"/>
      <c r="BG145" s="737"/>
      <c r="BH145" s="738" t="str">
        <f t="shared" si="159"/>
        <v>INCUMPLIDA</v>
      </c>
      <c r="BJ145" s="847" t="str">
        <f t="shared" si="160"/>
        <v>ABIERTO</v>
      </c>
    </row>
    <row r="146" spans="1:62" s="847" customFormat="1" ht="69" customHeight="1" x14ac:dyDescent="0.25">
      <c r="A146" s="669"/>
      <c r="B146" s="669"/>
      <c r="C146" s="670" t="s">
        <v>154</v>
      </c>
      <c r="D146" s="669"/>
      <c r="E146" s="911"/>
      <c r="F146" s="669"/>
      <c r="G146" s="688">
        <v>54</v>
      </c>
      <c r="H146" s="671" t="s">
        <v>721</v>
      </c>
      <c r="I146" s="844" t="s">
        <v>959</v>
      </c>
      <c r="J146" s="882"/>
      <c r="K146" s="882"/>
      <c r="L146" s="882"/>
      <c r="M146" s="882">
        <v>1</v>
      </c>
      <c r="N146" s="670" t="s">
        <v>69</v>
      </c>
      <c r="O146" s="670"/>
      <c r="P146" s="670" t="s">
        <v>297</v>
      </c>
      <c r="Q146" s="672" t="s">
        <v>882</v>
      </c>
      <c r="R146" s="678" t="s">
        <v>883</v>
      </c>
      <c r="S146" s="672"/>
      <c r="T146" s="673">
        <v>1</v>
      </c>
      <c r="U146" s="882"/>
      <c r="V146" s="883"/>
      <c r="W146" s="883"/>
      <c r="X146" s="687"/>
      <c r="Y146" s="650"/>
      <c r="Z146" s="149"/>
      <c r="AB146" s="745"/>
      <c r="AC146" s="746"/>
      <c r="AG146" s="741"/>
      <c r="AH146" s="728">
        <v>44012</v>
      </c>
      <c r="AI146" s="886"/>
      <c r="AJ146" s="847">
        <v>0.4</v>
      </c>
      <c r="AK146" s="745">
        <f t="shared" si="165"/>
        <v>0.4</v>
      </c>
      <c r="AL146" s="744">
        <f t="shared" si="162"/>
        <v>0.4</v>
      </c>
      <c r="AM146" s="736" t="str">
        <f t="shared" si="163"/>
        <v>ALERTA</v>
      </c>
      <c r="AN146" s="729"/>
      <c r="AQ146" s="9">
        <v>44150</v>
      </c>
      <c r="AR146" s="886"/>
      <c r="AS146" s="847">
        <v>0</v>
      </c>
      <c r="AT146" s="10">
        <f t="shared" si="152"/>
        <v>0</v>
      </c>
      <c r="AU146" s="11">
        <f t="shared" si="153"/>
        <v>0</v>
      </c>
      <c r="AV146" s="736" t="str">
        <f t="shared" si="154"/>
        <v>ALERTA</v>
      </c>
      <c r="AW146" s="929"/>
      <c r="AX146" s="737"/>
      <c r="AY146" s="738" t="str">
        <f t="shared" si="155"/>
        <v>INCUMPLIDA</v>
      </c>
      <c r="AZ146" s="9"/>
      <c r="BA146" s="737"/>
      <c r="BB146" s="737"/>
      <c r="BC146" s="7" t="str">
        <f t="shared" si="156"/>
        <v/>
      </c>
      <c r="BD146" s="12" t="str">
        <f t="shared" si="157"/>
        <v/>
      </c>
      <c r="BE146" s="736" t="str">
        <f t="shared" si="158"/>
        <v/>
      </c>
      <c r="BF146" s="737"/>
      <c r="BG146" s="737"/>
      <c r="BH146" s="738" t="str">
        <f t="shared" si="159"/>
        <v>INCUMPLIDA</v>
      </c>
      <c r="BJ146" s="847" t="str">
        <f t="shared" si="160"/>
        <v>ABIERTO</v>
      </c>
    </row>
    <row r="147" spans="1:62" s="847" customFormat="1" ht="69" customHeight="1" x14ac:dyDescent="0.25">
      <c r="A147" s="669"/>
      <c r="B147" s="669"/>
      <c r="C147" s="670" t="s">
        <v>154</v>
      </c>
      <c r="D147" s="669"/>
      <c r="E147" s="911"/>
      <c r="F147" s="669"/>
      <c r="G147" s="688">
        <v>55</v>
      </c>
      <c r="H147" s="671" t="s">
        <v>721</v>
      </c>
      <c r="I147" s="844" t="s">
        <v>960</v>
      </c>
      <c r="J147" s="882"/>
      <c r="K147" s="882"/>
      <c r="L147" s="882"/>
      <c r="M147" s="882">
        <v>1</v>
      </c>
      <c r="N147" s="670" t="s">
        <v>69</v>
      </c>
      <c r="O147" s="670"/>
      <c r="P147" s="670" t="s">
        <v>297</v>
      </c>
      <c r="Q147" s="672" t="s">
        <v>882</v>
      </c>
      <c r="R147" s="678" t="s">
        <v>883</v>
      </c>
      <c r="S147" s="672"/>
      <c r="T147" s="673">
        <v>1</v>
      </c>
      <c r="U147" s="882"/>
      <c r="V147" s="883"/>
      <c r="W147" s="883"/>
      <c r="X147" s="687"/>
      <c r="Y147" s="650"/>
      <c r="Z147" s="149"/>
      <c r="AB147" s="745"/>
      <c r="AC147" s="746"/>
      <c r="AG147" s="741"/>
      <c r="AH147" s="728">
        <v>44012</v>
      </c>
      <c r="AI147" s="886"/>
      <c r="AJ147" s="847">
        <v>0.4</v>
      </c>
      <c r="AK147" s="745">
        <f t="shared" si="165"/>
        <v>0.4</v>
      </c>
      <c r="AL147" s="744">
        <f t="shared" si="162"/>
        <v>0.4</v>
      </c>
      <c r="AM147" s="736" t="str">
        <f t="shared" si="163"/>
        <v>ALERTA</v>
      </c>
      <c r="AN147" s="729"/>
      <c r="AQ147" s="9">
        <v>44150</v>
      </c>
      <c r="AR147" s="886"/>
      <c r="AS147" s="847">
        <v>0</v>
      </c>
      <c r="AT147" s="10">
        <f t="shared" si="152"/>
        <v>0</v>
      </c>
      <c r="AU147" s="11">
        <f t="shared" si="153"/>
        <v>0</v>
      </c>
      <c r="AV147" s="736" t="str">
        <f t="shared" si="154"/>
        <v>ALERTA</v>
      </c>
      <c r="AW147" s="929"/>
      <c r="AX147" s="737"/>
      <c r="AY147" s="738" t="str">
        <f t="shared" si="155"/>
        <v>INCUMPLIDA</v>
      </c>
      <c r="AZ147" s="9"/>
      <c r="BA147" s="737"/>
      <c r="BB147" s="737"/>
      <c r="BC147" s="7" t="str">
        <f t="shared" si="156"/>
        <v/>
      </c>
      <c r="BD147" s="12" t="str">
        <f t="shared" si="157"/>
        <v/>
      </c>
      <c r="BE147" s="736" t="str">
        <f t="shared" si="158"/>
        <v/>
      </c>
      <c r="BF147" s="737"/>
      <c r="BG147" s="737"/>
      <c r="BH147" s="738" t="str">
        <f t="shared" si="159"/>
        <v>INCUMPLIDA</v>
      </c>
      <c r="BJ147" s="847" t="str">
        <f t="shared" si="160"/>
        <v>ABIERTO</v>
      </c>
    </row>
    <row r="148" spans="1:62" s="847" customFormat="1" ht="69" customHeight="1" x14ac:dyDescent="0.25">
      <c r="A148" s="669"/>
      <c r="B148" s="669"/>
      <c r="C148" s="670" t="s">
        <v>154</v>
      </c>
      <c r="D148" s="669"/>
      <c r="E148" s="911"/>
      <c r="F148" s="669"/>
      <c r="G148" s="688">
        <v>56</v>
      </c>
      <c r="H148" s="671" t="s">
        <v>721</v>
      </c>
      <c r="I148" s="844" t="s">
        <v>962</v>
      </c>
      <c r="J148" s="882"/>
      <c r="K148" s="882"/>
      <c r="L148" s="882"/>
      <c r="M148" s="771">
        <v>1</v>
      </c>
      <c r="N148" s="670" t="s">
        <v>69</v>
      </c>
      <c r="O148" s="670"/>
      <c r="P148" s="670" t="s">
        <v>297</v>
      </c>
      <c r="Q148" s="672" t="s">
        <v>882</v>
      </c>
      <c r="R148" s="678" t="s">
        <v>883</v>
      </c>
      <c r="S148" s="672"/>
      <c r="T148" s="673">
        <v>1</v>
      </c>
      <c r="U148" s="882"/>
      <c r="V148" s="883"/>
      <c r="W148" s="883"/>
      <c r="X148" s="687"/>
      <c r="Y148" s="650"/>
      <c r="Z148" s="149"/>
      <c r="AB148" s="745"/>
      <c r="AC148" s="746"/>
      <c r="AG148" s="741"/>
      <c r="AH148" s="728">
        <v>44012</v>
      </c>
      <c r="AI148" s="886"/>
      <c r="AJ148" s="847">
        <v>0.4</v>
      </c>
      <c r="AK148" s="745">
        <f t="shared" si="165"/>
        <v>0.4</v>
      </c>
      <c r="AL148" s="744">
        <f t="shared" si="162"/>
        <v>0.4</v>
      </c>
      <c r="AM148" s="736" t="str">
        <f t="shared" si="163"/>
        <v>ALERTA</v>
      </c>
      <c r="AN148" s="729"/>
      <c r="AQ148" s="9">
        <v>44150</v>
      </c>
      <c r="AR148" s="886"/>
      <c r="AS148" s="847">
        <v>0</v>
      </c>
      <c r="AT148" s="10">
        <f t="shared" si="152"/>
        <v>0</v>
      </c>
      <c r="AU148" s="11">
        <f t="shared" si="153"/>
        <v>0</v>
      </c>
      <c r="AV148" s="736" t="str">
        <f t="shared" si="154"/>
        <v>ALERTA</v>
      </c>
      <c r="AW148" s="929"/>
      <c r="AX148" s="737"/>
      <c r="AY148" s="738" t="str">
        <f t="shared" si="155"/>
        <v>INCUMPLIDA</v>
      </c>
      <c r="AZ148" s="9"/>
      <c r="BA148" s="737"/>
      <c r="BB148" s="737"/>
      <c r="BC148" s="7" t="str">
        <f t="shared" si="156"/>
        <v/>
      </c>
      <c r="BD148" s="12" t="str">
        <f t="shared" si="157"/>
        <v/>
      </c>
      <c r="BE148" s="736" t="str">
        <f t="shared" si="158"/>
        <v/>
      </c>
      <c r="BF148" s="737"/>
      <c r="BG148" s="737"/>
      <c r="BH148" s="738" t="str">
        <f t="shared" si="159"/>
        <v>INCUMPLIDA</v>
      </c>
      <c r="BJ148" s="847" t="str">
        <f t="shared" si="160"/>
        <v>ABIERTO</v>
      </c>
    </row>
    <row r="149" spans="1:62" s="847" customFormat="1" ht="69" customHeight="1" x14ac:dyDescent="0.25">
      <c r="A149" s="669"/>
      <c r="B149" s="669"/>
      <c r="C149" s="670" t="s">
        <v>154</v>
      </c>
      <c r="D149" s="669"/>
      <c r="E149" s="911"/>
      <c r="F149" s="669"/>
      <c r="G149" s="688">
        <v>57</v>
      </c>
      <c r="H149" s="671" t="s">
        <v>721</v>
      </c>
      <c r="I149" s="844" t="s">
        <v>963</v>
      </c>
      <c r="J149" s="882"/>
      <c r="K149" s="882"/>
      <c r="L149" s="882"/>
      <c r="M149" s="771">
        <v>1</v>
      </c>
      <c r="N149" s="670" t="s">
        <v>69</v>
      </c>
      <c r="O149" s="670"/>
      <c r="P149" s="670" t="s">
        <v>297</v>
      </c>
      <c r="Q149" s="672" t="s">
        <v>882</v>
      </c>
      <c r="R149" s="678" t="s">
        <v>883</v>
      </c>
      <c r="S149" s="672"/>
      <c r="T149" s="673">
        <v>1</v>
      </c>
      <c r="U149" s="882"/>
      <c r="V149" s="883"/>
      <c r="W149" s="883"/>
      <c r="X149" s="687"/>
      <c r="Y149" s="650"/>
      <c r="Z149" s="149"/>
      <c r="AB149" s="745"/>
      <c r="AC149" s="746"/>
      <c r="AG149" s="741"/>
      <c r="AH149" s="728">
        <v>44012</v>
      </c>
      <c r="AI149" s="886"/>
      <c r="AJ149" s="847">
        <v>0.4</v>
      </c>
      <c r="AK149" s="745">
        <f t="shared" si="165"/>
        <v>0.4</v>
      </c>
      <c r="AL149" s="744">
        <f t="shared" si="162"/>
        <v>0.4</v>
      </c>
      <c r="AM149" s="736" t="str">
        <f t="shared" si="163"/>
        <v>ALERTA</v>
      </c>
      <c r="AN149" s="729"/>
      <c r="AQ149" s="9">
        <v>44150</v>
      </c>
      <c r="AR149" s="886"/>
      <c r="AS149" s="847">
        <v>0</v>
      </c>
      <c r="AT149" s="10">
        <f t="shared" si="152"/>
        <v>0</v>
      </c>
      <c r="AU149" s="11">
        <f t="shared" si="153"/>
        <v>0</v>
      </c>
      <c r="AV149" s="736" t="str">
        <f t="shared" si="154"/>
        <v>ALERTA</v>
      </c>
      <c r="AW149" s="929"/>
      <c r="AX149" s="737"/>
      <c r="AY149" s="738" t="str">
        <f t="shared" si="155"/>
        <v>INCUMPLIDA</v>
      </c>
      <c r="AZ149" s="9"/>
      <c r="BA149" s="737"/>
      <c r="BB149" s="737"/>
      <c r="BC149" s="7" t="str">
        <f t="shared" si="156"/>
        <v/>
      </c>
      <c r="BD149" s="12" t="str">
        <f t="shared" si="157"/>
        <v/>
      </c>
      <c r="BE149" s="736" t="str">
        <f t="shared" si="158"/>
        <v/>
      </c>
      <c r="BF149" s="737"/>
      <c r="BG149" s="737"/>
      <c r="BH149" s="738" t="str">
        <f t="shared" si="159"/>
        <v>INCUMPLIDA</v>
      </c>
      <c r="BJ149" s="847" t="str">
        <f t="shared" si="160"/>
        <v>ABIERTO</v>
      </c>
    </row>
    <row r="150" spans="1:62" s="847" customFormat="1" ht="69" customHeight="1" x14ac:dyDescent="0.25">
      <c r="A150" s="669"/>
      <c r="B150" s="669"/>
      <c r="C150" s="670" t="s">
        <v>154</v>
      </c>
      <c r="D150" s="669"/>
      <c r="E150" s="911"/>
      <c r="F150" s="669"/>
      <c r="G150" s="688">
        <v>58</v>
      </c>
      <c r="H150" s="671" t="s">
        <v>721</v>
      </c>
      <c r="I150" s="844" t="s">
        <v>964</v>
      </c>
      <c r="J150" s="882"/>
      <c r="K150" s="882"/>
      <c r="L150" s="882"/>
      <c r="M150" s="771">
        <v>1</v>
      </c>
      <c r="N150" s="670" t="s">
        <v>69</v>
      </c>
      <c r="O150" s="670"/>
      <c r="P150" s="670" t="s">
        <v>297</v>
      </c>
      <c r="Q150" s="672" t="s">
        <v>882</v>
      </c>
      <c r="R150" s="678" t="s">
        <v>883</v>
      </c>
      <c r="S150" s="672"/>
      <c r="T150" s="673">
        <v>1</v>
      </c>
      <c r="U150" s="882"/>
      <c r="V150" s="883"/>
      <c r="W150" s="883"/>
      <c r="X150" s="687"/>
      <c r="Y150" s="650"/>
      <c r="Z150" s="149"/>
      <c r="AB150" s="745"/>
      <c r="AC150" s="746"/>
      <c r="AG150" s="741"/>
      <c r="AH150" s="728">
        <v>44012</v>
      </c>
      <c r="AI150" s="886"/>
      <c r="AJ150" s="847">
        <v>0.4</v>
      </c>
      <c r="AK150" s="745">
        <f t="shared" si="165"/>
        <v>0.4</v>
      </c>
      <c r="AL150" s="744">
        <f t="shared" si="162"/>
        <v>0.4</v>
      </c>
      <c r="AM150" s="736" t="str">
        <f t="shared" si="163"/>
        <v>ALERTA</v>
      </c>
      <c r="AN150" s="729"/>
      <c r="AQ150" s="9">
        <v>44150</v>
      </c>
      <c r="AR150" s="886"/>
      <c r="AS150" s="847">
        <v>0</v>
      </c>
      <c r="AT150" s="10">
        <f t="shared" si="152"/>
        <v>0</v>
      </c>
      <c r="AU150" s="11">
        <f t="shared" si="153"/>
        <v>0</v>
      </c>
      <c r="AV150" s="736" t="str">
        <f t="shared" si="154"/>
        <v>ALERTA</v>
      </c>
      <c r="AW150" s="929"/>
      <c r="AX150" s="737"/>
      <c r="AY150" s="738" t="str">
        <f t="shared" si="155"/>
        <v>INCUMPLIDA</v>
      </c>
      <c r="AZ150" s="9"/>
      <c r="BA150" s="737"/>
      <c r="BB150" s="737"/>
      <c r="BC150" s="7" t="str">
        <f t="shared" si="156"/>
        <v/>
      </c>
      <c r="BD150" s="12" t="str">
        <f t="shared" si="157"/>
        <v/>
      </c>
      <c r="BE150" s="736" t="str">
        <f t="shared" si="158"/>
        <v/>
      </c>
      <c r="BF150" s="737"/>
      <c r="BG150" s="737"/>
      <c r="BH150" s="738" t="str">
        <f t="shared" si="159"/>
        <v>INCUMPLIDA</v>
      </c>
      <c r="BJ150" s="847" t="str">
        <f t="shared" si="160"/>
        <v>ABIERTO</v>
      </c>
    </row>
    <row r="151" spans="1:62" s="847" customFormat="1" ht="69" customHeight="1" x14ac:dyDescent="0.25">
      <c r="A151" s="669"/>
      <c r="B151" s="669"/>
      <c r="C151" s="670" t="s">
        <v>154</v>
      </c>
      <c r="D151" s="669"/>
      <c r="E151" s="911"/>
      <c r="F151" s="669"/>
      <c r="G151" s="688">
        <v>59</v>
      </c>
      <c r="H151" s="671" t="s">
        <v>721</v>
      </c>
      <c r="I151" s="844" t="s">
        <v>965</v>
      </c>
      <c r="J151" s="882"/>
      <c r="K151" s="882"/>
      <c r="L151" s="882"/>
      <c r="M151" s="771">
        <v>1</v>
      </c>
      <c r="N151" s="670" t="s">
        <v>69</v>
      </c>
      <c r="O151" s="670"/>
      <c r="P151" s="670" t="s">
        <v>297</v>
      </c>
      <c r="Q151" s="672" t="s">
        <v>882</v>
      </c>
      <c r="R151" s="678" t="s">
        <v>883</v>
      </c>
      <c r="S151" s="672"/>
      <c r="T151" s="673">
        <v>1</v>
      </c>
      <c r="U151" s="882"/>
      <c r="V151" s="883"/>
      <c r="W151" s="883"/>
      <c r="X151" s="687"/>
      <c r="Y151" s="650"/>
      <c r="Z151" s="149"/>
      <c r="AB151" s="745"/>
      <c r="AC151" s="746"/>
      <c r="AG151" s="741"/>
      <c r="AH151" s="728">
        <v>44012</v>
      </c>
      <c r="AI151" s="886"/>
      <c r="AJ151" s="847">
        <v>0.4</v>
      </c>
      <c r="AK151" s="745">
        <f t="shared" si="165"/>
        <v>0.4</v>
      </c>
      <c r="AL151" s="744">
        <f t="shared" si="162"/>
        <v>0.4</v>
      </c>
      <c r="AM151" s="736" t="str">
        <f t="shared" si="163"/>
        <v>ALERTA</v>
      </c>
      <c r="AN151" s="729"/>
      <c r="AQ151" s="9">
        <v>44150</v>
      </c>
      <c r="AR151" s="886"/>
      <c r="AS151" s="847">
        <v>0</v>
      </c>
      <c r="AT151" s="10">
        <f t="shared" si="152"/>
        <v>0</v>
      </c>
      <c r="AU151" s="11">
        <f t="shared" si="153"/>
        <v>0</v>
      </c>
      <c r="AV151" s="736" t="str">
        <f t="shared" si="154"/>
        <v>ALERTA</v>
      </c>
      <c r="AW151" s="929"/>
      <c r="AX151" s="737"/>
      <c r="AY151" s="738" t="str">
        <f t="shared" si="155"/>
        <v>INCUMPLIDA</v>
      </c>
      <c r="AZ151" s="9"/>
      <c r="BA151" s="737"/>
      <c r="BB151" s="737"/>
      <c r="BC151" s="7" t="str">
        <f t="shared" si="156"/>
        <v/>
      </c>
      <c r="BD151" s="12" t="str">
        <f t="shared" si="157"/>
        <v/>
      </c>
      <c r="BE151" s="736" t="str">
        <f t="shared" si="158"/>
        <v/>
      </c>
      <c r="BF151" s="737"/>
      <c r="BG151" s="737"/>
      <c r="BH151" s="738" t="str">
        <f t="shared" si="159"/>
        <v>INCUMPLIDA</v>
      </c>
      <c r="BJ151" s="847" t="str">
        <f t="shared" si="160"/>
        <v>ABIERTO</v>
      </c>
    </row>
    <row r="152" spans="1:62" s="847" customFormat="1" ht="69" customHeight="1" x14ac:dyDescent="0.25">
      <c r="A152" s="669"/>
      <c r="B152" s="669"/>
      <c r="C152" s="670" t="s">
        <v>154</v>
      </c>
      <c r="D152" s="669"/>
      <c r="E152" s="911"/>
      <c r="F152" s="669"/>
      <c r="G152" s="688">
        <v>60</v>
      </c>
      <c r="H152" s="671" t="s">
        <v>721</v>
      </c>
      <c r="I152" s="844" t="s">
        <v>966</v>
      </c>
      <c r="J152" s="882"/>
      <c r="K152" s="882"/>
      <c r="L152" s="882"/>
      <c r="M152" s="771">
        <v>1</v>
      </c>
      <c r="N152" s="670" t="s">
        <v>69</v>
      </c>
      <c r="O152" s="670"/>
      <c r="P152" s="670" t="s">
        <v>297</v>
      </c>
      <c r="Q152" s="672" t="s">
        <v>882</v>
      </c>
      <c r="R152" s="678" t="s">
        <v>883</v>
      </c>
      <c r="S152" s="672"/>
      <c r="T152" s="673">
        <v>1</v>
      </c>
      <c r="U152" s="882"/>
      <c r="V152" s="883"/>
      <c r="W152" s="883"/>
      <c r="X152" s="687"/>
      <c r="Y152" s="650"/>
      <c r="Z152" s="149"/>
      <c r="AB152" s="745"/>
      <c r="AC152" s="746"/>
      <c r="AG152" s="741"/>
      <c r="AH152" s="728">
        <v>44012</v>
      </c>
      <c r="AI152" s="886"/>
      <c r="AJ152" s="847">
        <v>0.4</v>
      </c>
      <c r="AK152" s="745">
        <f t="shared" si="165"/>
        <v>0.4</v>
      </c>
      <c r="AL152" s="744">
        <f t="shared" si="162"/>
        <v>0.4</v>
      </c>
      <c r="AM152" s="736" t="str">
        <f t="shared" si="163"/>
        <v>ALERTA</v>
      </c>
      <c r="AN152" s="729"/>
      <c r="AQ152" s="9">
        <v>44150</v>
      </c>
      <c r="AR152" s="886"/>
      <c r="AS152" s="847">
        <v>0</v>
      </c>
      <c r="AT152" s="10">
        <f t="shared" si="152"/>
        <v>0</v>
      </c>
      <c r="AU152" s="11">
        <f t="shared" si="153"/>
        <v>0</v>
      </c>
      <c r="AV152" s="736" t="str">
        <f t="shared" si="154"/>
        <v>ALERTA</v>
      </c>
      <c r="AW152" s="929"/>
      <c r="AX152" s="737"/>
      <c r="AY152" s="738" t="str">
        <f t="shared" si="155"/>
        <v>INCUMPLIDA</v>
      </c>
      <c r="AZ152" s="9"/>
      <c r="BA152" s="737"/>
      <c r="BB152" s="737"/>
      <c r="BC152" s="7" t="str">
        <f t="shared" si="156"/>
        <v/>
      </c>
      <c r="BD152" s="12" t="str">
        <f t="shared" si="157"/>
        <v/>
      </c>
      <c r="BE152" s="736" t="str">
        <f t="shared" si="158"/>
        <v/>
      </c>
      <c r="BF152" s="737"/>
      <c r="BG152" s="737"/>
      <c r="BH152" s="738" t="str">
        <f t="shared" si="159"/>
        <v>INCUMPLIDA</v>
      </c>
      <c r="BJ152" s="847" t="str">
        <f t="shared" si="160"/>
        <v>ABIERTO</v>
      </c>
    </row>
    <row r="153" spans="1:62" s="847" customFormat="1" ht="69" customHeight="1" x14ac:dyDescent="0.25">
      <c r="A153" s="669"/>
      <c r="B153" s="669"/>
      <c r="C153" s="670" t="s">
        <v>154</v>
      </c>
      <c r="D153" s="669"/>
      <c r="E153" s="911"/>
      <c r="F153" s="669"/>
      <c r="G153" s="688">
        <v>61</v>
      </c>
      <c r="H153" s="671" t="s">
        <v>721</v>
      </c>
      <c r="I153" s="844" t="s">
        <v>967</v>
      </c>
      <c r="J153" s="882"/>
      <c r="K153" s="882"/>
      <c r="L153" s="882"/>
      <c r="M153" s="771">
        <v>1</v>
      </c>
      <c r="N153" s="670" t="s">
        <v>69</v>
      </c>
      <c r="O153" s="670"/>
      <c r="P153" s="670" t="s">
        <v>297</v>
      </c>
      <c r="Q153" s="672" t="s">
        <v>882</v>
      </c>
      <c r="R153" s="678" t="s">
        <v>883</v>
      </c>
      <c r="S153" s="672"/>
      <c r="T153" s="673">
        <v>1</v>
      </c>
      <c r="U153" s="882"/>
      <c r="V153" s="883"/>
      <c r="W153" s="883"/>
      <c r="X153" s="687"/>
      <c r="Y153" s="650"/>
      <c r="Z153" s="149"/>
      <c r="AB153" s="745"/>
      <c r="AC153" s="746"/>
      <c r="AG153" s="741"/>
      <c r="AH153" s="728">
        <v>44012</v>
      </c>
      <c r="AI153" s="886"/>
      <c r="AJ153" s="847">
        <v>0.4</v>
      </c>
      <c r="AK153" s="745">
        <f t="shared" si="165"/>
        <v>0.4</v>
      </c>
      <c r="AL153" s="744">
        <f t="shared" si="162"/>
        <v>0.4</v>
      </c>
      <c r="AM153" s="736" t="str">
        <f t="shared" si="163"/>
        <v>ALERTA</v>
      </c>
      <c r="AN153" s="729"/>
      <c r="AQ153" s="9">
        <v>44150</v>
      </c>
      <c r="AR153" s="886"/>
      <c r="AS153" s="847">
        <v>0</v>
      </c>
      <c r="AT153" s="10">
        <f t="shared" si="152"/>
        <v>0</v>
      </c>
      <c r="AU153" s="11">
        <f t="shared" si="153"/>
        <v>0</v>
      </c>
      <c r="AV153" s="736" t="str">
        <f t="shared" si="154"/>
        <v>ALERTA</v>
      </c>
      <c r="AW153" s="929"/>
      <c r="AX153" s="737"/>
      <c r="AY153" s="738" t="str">
        <f t="shared" si="155"/>
        <v>INCUMPLIDA</v>
      </c>
      <c r="AZ153" s="9"/>
      <c r="BA153" s="737"/>
      <c r="BB153" s="737"/>
      <c r="BC153" s="7" t="str">
        <f t="shared" si="156"/>
        <v/>
      </c>
      <c r="BD153" s="12" t="str">
        <f t="shared" si="157"/>
        <v/>
      </c>
      <c r="BE153" s="736" t="str">
        <f t="shared" si="158"/>
        <v/>
      </c>
      <c r="BF153" s="737"/>
      <c r="BG153" s="737"/>
      <c r="BH153" s="738" t="str">
        <f t="shared" si="159"/>
        <v>INCUMPLIDA</v>
      </c>
      <c r="BJ153" s="847" t="str">
        <f t="shared" si="160"/>
        <v>ABIERTO</v>
      </c>
    </row>
    <row r="154" spans="1:62" s="847" customFormat="1" ht="69" customHeight="1" x14ac:dyDescent="0.25">
      <c r="A154" s="669"/>
      <c r="B154" s="669"/>
      <c r="C154" s="670" t="s">
        <v>154</v>
      </c>
      <c r="D154" s="669"/>
      <c r="E154" s="911"/>
      <c r="F154" s="669"/>
      <c r="G154" s="688">
        <v>62</v>
      </c>
      <c r="H154" s="671" t="s">
        <v>721</v>
      </c>
      <c r="I154" s="844" t="s">
        <v>968</v>
      </c>
      <c r="J154" s="882"/>
      <c r="K154" s="882"/>
      <c r="L154" s="882"/>
      <c r="M154" s="771">
        <v>1</v>
      </c>
      <c r="N154" s="670" t="s">
        <v>69</v>
      </c>
      <c r="O154" s="670"/>
      <c r="P154" s="670" t="s">
        <v>297</v>
      </c>
      <c r="Q154" s="672" t="s">
        <v>882</v>
      </c>
      <c r="R154" s="672"/>
      <c r="S154" s="672"/>
      <c r="T154" s="673">
        <v>1</v>
      </c>
      <c r="U154" s="882"/>
      <c r="V154" s="883"/>
      <c r="W154" s="883"/>
      <c r="X154" s="687"/>
      <c r="Y154" s="650"/>
      <c r="Z154" s="149"/>
      <c r="AB154" s="745"/>
      <c r="AC154" s="746"/>
      <c r="AG154" s="741"/>
      <c r="AH154" s="728">
        <v>44012</v>
      </c>
      <c r="AI154" s="886"/>
      <c r="AJ154" s="847">
        <v>0.4</v>
      </c>
      <c r="AK154" s="745">
        <f t="shared" si="165"/>
        <v>0.4</v>
      </c>
      <c r="AL154" s="744">
        <f t="shared" si="162"/>
        <v>0.4</v>
      </c>
      <c r="AM154" s="736" t="str">
        <f t="shared" si="163"/>
        <v>ALERTA</v>
      </c>
      <c r="AN154" s="729"/>
      <c r="AQ154" s="9">
        <v>44150</v>
      </c>
      <c r="AR154" s="886"/>
      <c r="AS154" s="847">
        <v>0</v>
      </c>
      <c r="AT154" s="10">
        <f t="shared" si="152"/>
        <v>0</v>
      </c>
      <c r="AU154" s="11">
        <f t="shared" si="153"/>
        <v>0</v>
      </c>
      <c r="AV154" s="736" t="str">
        <f t="shared" si="154"/>
        <v>ALERTA</v>
      </c>
      <c r="AW154" s="929"/>
      <c r="AX154" s="737"/>
      <c r="AY154" s="738" t="str">
        <f t="shared" si="155"/>
        <v>INCUMPLIDA</v>
      </c>
      <c r="AZ154" s="9"/>
      <c r="BA154" s="737"/>
      <c r="BB154" s="737"/>
      <c r="BC154" s="7" t="str">
        <f t="shared" si="156"/>
        <v/>
      </c>
      <c r="BD154" s="12" t="str">
        <f t="shared" si="157"/>
        <v/>
      </c>
      <c r="BE154" s="736" t="str">
        <f t="shared" si="158"/>
        <v/>
      </c>
      <c r="BF154" s="737"/>
      <c r="BG154" s="737"/>
      <c r="BH154" s="738" t="str">
        <f t="shared" si="159"/>
        <v>INCUMPLIDA</v>
      </c>
      <c r="BJ154" s="847" t="str">
        <f t="shared" si="160"/>
        <v>ABIERTO</v>
      </c>
    </row>
    <row r="155" spans="1:62" s="847" customFormat="1" ht="69" customHeight="1" x14ac:dyDescent="0.25">
      <c r="A155" s="669"/>
      <c r="B155" s="669"/>
      <c r="C155" s="670" t="s">
        <v>154</v>
      </c>
      <c r="D155" s="669"/>
      <c r="E155" s="911"/>
      <c r="F155" s="669"/>
      <c r="G155" s="688">
        <v>63</v>
      </c>
      <c r="H155" s="671" t="s">
        <v>721</v>
      </c>
      <c r="I155" s="844" t="s">
        <v>969</v>
      </c>
      <c r="J155" s="882"/>
      <c r="K155" s="882"/>
      <c r="L155" s="882"/>
      <c r="M155" s="771">
        <v>1</v>
      </c>
      <c r="N155" s="670" t="s">
        <v>69</v>
      </c>
      <c r="O155" s="670"/>
      <c r="P155" s="670" t="s">
        <v>297</v>
      </c>
      <c r="Q155" s="672" t="s">
        <v>882</v>
      </c>
      <c r="R155" s="678" t="s">
        <v>883</v>
      </c>
      <c r="S155" s="672"/>
      <c r="T155" s="673">
        <v>1</v>
      </c>
      <c r="U155" s="882"/>
      <c r="V155" s="883"/>
      <c r="W155" s="883"/>
      <c r="X155" s="687"/>
      <c r="Y155" s="650"/>
      <c r="Z155" s="149"/>
      <c r="AB155" s="745"/>
      <c r="AC155" s="746"/>
      <c r="AG155" s="741"/>
      <c r="AH155" s="728">
        <v>44012</v>
      </c>
      <c r="AI155" s="886"/>
      <c r="AJ155" s="847">
        <v>0.4</v>
      </c>
      <c r="AK155" s="745">
        <f t="shared" si="165"/>
        <v>0.4</v>
      </c>
      <c r="AL155" s="744">
        <f t="shared" si="162"/>
        <v>0.4</v>
      </c>
      <c r="AM155" s="736" t="str">
        <f t="shared" si="163"/>
        <v>ALERTA</v>
      </c>
      <c r="AN155" s="729"/>
      <c r="AQ155" s="9">
        <v>44150</v>
      </c>
      <c r="AR155" s="886"/>
      <c r="AS155" s="847">
        <v>0</v>
      </c>
      <c r="AT155" s="10">
        <f t="shared" si="152"/>
        <v>0</v>
      </c>
      <c r="AU155" s="11">
        <f t="shared" si="153"/>
        <v>0</v>
      </c>
      <c r="AV155" s="736" t="str">
        <f t="shared" si="154"/>
        <v>ALERTA</v>
      </c>
      <c r="AW155" s="929"/>
      <c r="AX155" s="737"/>
      <c r="AY155" s="738" t="str">
        <f t="shared" si="155"/>
        <v>INCUMPLIDA</v>
      </c>
      <c r="AZ155" s="9"/>
      <c r="BA155" s="737"/>
      <c r="BB155" s="737"/>
      <c r="BC155" s="7" t="str">
        <f t="shared" si="156"/>
        <v/>
      </c>
      <c r="BD155" s="12" t="str">
        <f t="shared" si="157"/>
        <v/>
      </c>
      <c r="BE155" s="736" t="str">
        <f t="shared" si="158"/>
        <v/>
      </c>
      <c r="BF155" s="737"/>
      <c r="BG155" s="737"/>
      <c r="BH155" s="738" t="str">
        <f t="shared" si="159"/>
        <v>INCUMPLIDA</v>
      </c>
      <c r="BJ155" s="847" t="str">
        <f t="shared" si="160"/>
        <v>ABIERTO</v>
      </c>
    </row>
    <row r="156" spans="1:62" s="847" customFormat="1" ht="69" customHeight="1" x14ac:dyDescent="0.25">
      <c r="A156" s="669"/>
      <c r="B156" s="669"/>
      <c r="C156" s="670" t="s">
        <v>154</v>
      </c>
      <c r="D156" s="669"/>
      <c r="E156" s="911"/>
      <c r="F156" s="669"/>
      <c r="G156" s="688">
        <v>64</v>
      </c>
      <c r="H156" s="671" t="s">
        <v>721</v>
      </c>
      <c r="I156" s="844" t="s">
        <v>970</v>
      </c>
      <c r="J156" s="882"/>
      <c r="K156" s="882"/>
      <c r="L156" s="882"/>
      <c r="M156" s="771">
        <v>1</v>
      </c>
      <c r="N156" s="670" t="s">
        <v>69</v>
      </c>
      <c r="O156" s="670"/>
      <c r="P156" s="670" t="s">
        <v>297</v>
      </c>
      <c r="Q156" s="672" t="s">
        <v>882</v>
      </c>
      <c r="R156" s="678" t="s">
        <v>883</v>
      </c>
      <c r="S156" s="672"/>
      <c r="T156" s="673">
        <v>1</v>
      </c>
      <c r="U156" s="882"/>
      <c r="V156" s="883"/>
      <c r="W156" s="883"/>
      <c r="X156" s="687"/>
      <c r="Y156" s="650"/>
      <c r="Z156" s="149"/>
      <c r="AB156" s="745"/>
      <c r="AC156" s="746"/>
      <c r="AG156" s="741"/>
      <c r="AH156" s="728">
        <v>44012</v>
      </c>
      <c r="AI156" s="886"/>
      <c r="AJ156" s="847">
        <v>0.4</v>
      </c>
      <c r="AK156" s="745">
        <f t="shared" si="165"/>
        <v>0.4</v>
      </c>
      <c r="AL156" s="744">
        <f t="shared" si="162"/>
        <v>0.4</v>
      </c>
      <c r="AM156" s="736" t="str">
        <f t="shared" si="163"/>
        <v>ALERTA</v>
      </c>
      <c r="AN156" s="729"/>
      <c r="AQ156" s="9">
        <v>44150</v>
      </c>
      <c r="AR156" s="886"/>
      <c r="AS156" s="847">
        <v>0</v>
      </c>
      <c r="AT156" s="10">
        <f t="shared" si="152"/>
        <v>0</v>
      </c>
      <c r="AU156" s="11">
        <f t="shared" si="153"/>
        <v>0</v>
      </c>
      <c r="AV156" s="736" t="str">
        <f t="shared" si="154"/>
        <v>ALERTA</v>
      </c>
      <c r="AW156" s="929"/>
      <c r="AX156" s="737"/>
      <c r="AY156" s="738" t="str">
        <f t="shared" si="155"/>
        <v>INCUMPLIDA</v>
      </c>
      <c r="AZ156" s="9"/>
      <c r="BA156" s="737"/>
      <c r="BB156" s="737"/>
      <c r="BC156" s="7" t="str">
        <f t="shared" si="156"/>
        <v/>
      </c>
      <c r="BD156" s="12" t="str">
        <f t="shared" si="157"/>
        <v/>
      </c>
      <c r="BE156" s="736" t="str">
        <f t="shared" si="158"/>
        <v/>
      </c>
      <c r="BF156" s="737"/>
      <c r="BG156" s="737"/>
      <c r="BH156" s="738" t="str">
        <f t="shared" si="159"/>
        <v>INCUMPLIDA</v>
      </c>
      <c r="BJ156" s="847" t="str">
        <f t="shared" si="160"/>
        <v>ABIERTO</v>
      </c>
    </row>
    <row r="157" spans="1:62" s="847" customFormat="1" ht="69" customHeight="1" x14ac:dyDescent="0.25">
      <c r="A157" s="669"/>
      <c r="B157" s="669"/>
      <c r="C157" s="670" t="s">
        <v>154</v>
      </c>
      <c r="D157" s="669"/>
      <c r="E157" s="911"/>
      <c r="F157" s="669"/>
      <c r="G157" s="688">
        <v>65</v>
      </c>
      <c r="H157" s="671" t="s">
        <v>721</v>
      </c>
      <c r="I157" s="844" t="s">
        <v>971</v>
      </c>
      <c r="J157" s="882" t="s">
        <v>972</v>
      </c>
      <c r="K157" s="882" t="s">
        <v>973</v>
      </c>
      <c r="L157" s="882" t="s">
        <v>974</v>
      </c>
      <c r="M157" s="882">
        <v>1</v>
      </c>
      <c r="N157" s="670" t="s">
        <v>1182</v>
      </c>
      <c r="O157" s="670"/>
      <c r="P157" s="670" t="s">
        <v>297</v>
      </c>
      <c r="Q157" s="672" t="s">
        <v>882</v>
      </c>
      <c r="R157" s="678" t="s">
        <v>883</v>
      </c>
      <c r="S157" s="672"/>
      <c r="T157" s="673">
        <v>1</v>
      </c>
      <c r="U157" s="882" t="s">
        <v>1202</v>
      </c>
      <c r="V157" s="883">
        <v>43887</v>
      </c>
      <c r="W157" s="883">
        <v>44196</v>
      </c>
      <c r="X157" s="687"/>
      <c r="Y157" s="650"/>
      <c r="Z157" s="149"/>
      <c r="AB157" s="745"/>
      <c r="AC157" s="746"/>
      <c r="AG157" s="741"/>
      <c r="AH157" s="728">
        <v>44012</v>
      </c>
      <c r="AI157" s="886" t="s">
        <v>1004</v>
      </c>
      <c r="AJ157" s="847">
        <v>0</v>
      </c>
      <c r="AK157" s="745">
        <f t="shared" si="165"/>
        <v>0</v>
      </c>
      <c r="AL157" s="744">
        <f t="shared" si="162"/>
        <v>0</v>
      </c>
      <c r="AM157" s="736" t="str">
        <f t="shared" si="163"/>
        <v>ALERTA</v>
      </c>
      <c r="AN157" s="729"/>
      <c r="AQ157" s="9">
        <v>44150</v>
      </c>
      <c r="AR157" s="886"/>
      <c r="AS157" s="847">
        <v>0</v>
      </c>
      <c r="AT157" s="10">
        <f t="shared" ref="AT157:AT170" si="166">(IF(AS157="","",IF(OR($M157=0,$M157="",AQ157=""),"",AS157/$M157)))</f>
        <v>0</v>
      </c>
      <c r="AU157" s="11">
        <f t="shared" ref="AU157:AU170" si="167">(IF(OR($T157="",AT157=""),"",IF(OR($T157=0,AT157=0),0,IF((AT157*100%)/$T157&gt;100%,100%,(AT157*100%)/$T157))))</f>
        <v>0</v>
      </c>
      <c r="AV157" s="736" t="str">
        <f t="shared" ref="AV157:AV170" si="168">IF(AS157="","",IF(AU157&lt;100%, IF(AU157&lt;75%, "ALERTA","EN TERMINO"), IF(AU157=100%, "OK", "EN TERMINO")))</f>
        <v>ALERTA</v>
      </c>
      <c r="AW157" s="929" t="s">
        <v>1367</v>
      </c>
      <c r="AX157" s="737"/>
      <c r="AY157" s="738" t="str">
        <f t="shared" ref="AY157:AY170" si="169">IF(AU157=100%,IF(AU157&gt;75%,"CUMPLIDA","PENDIENTE"),IF(AU157&lt;75%,"INCUMPLIDA","PENDIENTE"))</f>
        <v>INCUMPLIDA</v>
      </c>
      <c r="AZ157" s="9"/>
      <c r="BA157" s="737"/>
      <c r="BB157" s="737"/>
      <c r="BC157" s="7" t="str">
        <f t="shared" ref="BC157:BC170" si="170">(IF(BB157="","",IF(OR($M157=0,$M157="",AZ157=""),"",BB157/$M157)))</f>
        <v/>
      </c>
      <c r="BD157" s="12" t="str">
        <f t="shared" ref="BD157:BD170" si="171">(IF(OR($T157="",BC157=""),"",IF(OR($T157=0,BC157=0),0,IF((BC157*100%)/$T157&gt;100%,100%,(BC157*100%)/$T157))))</f>
        <v/>
      </c>
      <c r="BE157" s="736" t="str">
        <f t="shared" ref="BE157:BE170" si="172">IF(BB157="","",IF(BD157&lt;100%, IF(BD157&lt;100%, "ALERTA","EN TERMINO"), IF(BD157=100%, "OK", "EN TERMINO")))</f>
        <v/>
      </c>
      <c r="BF157" s="737"/>
      <c r="BG157" s="737"/>
      <c r="BH157" s="738" t="str">
        <f t="shared" ref="BH157:BH170" si="173">IF(AL157=100%,"CUMPLIDA","INCUMPLIDA")</f>
        <v>INCUMPLIDA</v>
      </c>
      <c r="BJ157" s="847" t="str">
        <f t="shared" ref="BJ157:BJ170" si="174">IF(AY157="CUMPLIDA","CERRADO","ABIERTO")</f>
        <v>ABIERTO</v>
      </c>
    </row>
    <row r="158" spans="1:62" s="847" customFormat="1" ht="69" customHeight="1" x14ac:dyDescent="0.25">
      <c r="A158" s="669"/>
      <c r="B158" s="669"/>
      <c r="C158" s="670" t="s">
        <v>154</v>
      </c>
      <c r="D158" s="669"/>
      <c r="E158" s="911"/>
      <c r="F158" s="669"/>
      <c r="G158" s="688">
        <v>66</v>
      </c>
      <c r="H158" s="671" t="s">
        <v>721</v>
      </c>
      <c r="I158" s="844" t="s">
        <v>976</v>
      </c>
      <c r="J158" s="882"/>
      <c r="K158" s="882" t="s">
        <v>973</v>
      </c>
      <c r="L158" s="882" t="s">
        <v>974</v>
      </c>
      <c r="M158" s="882">
        <v>1</v>
      </c>
      <c r="N158" s="670" t="s">
        <v>69</v>
      </c>
      <c r="O158" s="670"/>
      <c r="P158" s="670" t="s">
        <v>297</v>
      </c>
      <c r="Q158" s="672" t="s">
        <v>882</v>
      </c>
      <c r="R158" s="678" t="s">
        <v>883</v>
      </c>
      <c r="S158" s="672"/>
      <c r="T158" s="673">
        <v>1</v>
      </c>
      <c r="U158" s="882" t="s">
        <v>975</v>
      </c>
      <c r="V158" s="883">
        <v>43887</v>
      </c>
      <c r="W158" s="883">
        <v>44196</v>
      </c>
      <c r="X158" s="687"/>
      <c r="Y158" s="650"/>
      <c r="Z158" s="149"/>
      <c r="AB158" s="745"/>
      <c r="AC158" s="746"/>
      <c r="AG158" s="741"/>
      <c r="AH158" s="728">
        <v>44012</v>
      </c>
      <c r="AI158" s="886"/>
      <c r="AJ158" s="847">
        <v>0</v>
      </c>
      <c r="AK158" s="745">
        <f t="shared" si="165"/>
        <v>0</v>
      </c>
      <c r="AL158" s="744">
        <f t="shared" ref="AL158:AL170" si="175">(IF(OR($T158="",AK158=""),"",IF(OR($T158=0,AK158=0),0,IF((AK158*100%)/$T158&gt;100%,100%,(AK158*100%)/$T158))))</f>
        <v>0</v>
      </c>
      <c r="AM158" s="736" t="str">
        <f t="shared" ref="AM158:AM170" si="176">IF(AJ158="","",IF(AL158&lt;100%, IF(AL158&lt;50%, "ALERTA","EN TERMINO"), IF(AL158=100%, "OK", "EN TERMINO")))</f>
        <v>ALERTA</v>
      </c>
      <c r="AN158" s="729"/>
      <c r="AQ158" s="9">
        <v>44150</v>
      </c>
      <c r="AR158" s="886"/>
      <c r="AS158" s="847">
        <v>0</v>
      </c>
      <c r="AT158" s="10">
        <f t="shared" si="166"/>
        <v>0</v>
      </c>
      <c r="AU158" s="11">
        <f t="shared" si="167"/>
        <v>0</v>
      </c>
      <c r="AV158" s="736" t="str">
        <f t="shared" si="168"/>
        <v>ALERTA</v>
      </c>
      <c r="AW158" s="929"/>
      <c r="AX158" s="737"/>
      <c r="AY158" s="738" t="str">
        <f t="shared" si="169"/>
        <v>INCUMPLIDA</v>
      </c>
      <c r="AZ158" s="9"/>
      <c r="BA158" s="737"/>
      <c r="BB158" s="737"/>
      <c r="BC158" s="7" t="str">
        <f t="shared" si="170"/>
        <v/>
      </c>
      <c r="BD158" s="12" t="str">
        <f t="shared" si="171"/>
        <v/>
      </c>
      <c r="BE158" s="736" t="str">
        <f t="shared" si="172"/>
        <v/>
      </c>
      <c r="BF158" s="737"/>
      <c r="BG158" s="737"/>
      <c r="BH158" s="738" t="str">
        <f t="shared" si="173"/>
        <v>INCUMPLIDA</v>
      </c>
      <c r="BJ158" s="847" t="str">
        <f t="shared" si="174"/>
        <v>ABIERTO</v>
      </c>
    </row>
    <row r="159" spans="1:62" s="847" customFormat="1" ht="69" customHeight="1" x14ac:dyDescent="0.25">
      <c r="A159" s="669"/>
      <c r="B159" s="669"/>
      <c r="C159" s="670" t="s">
        <v>154</v>
      </c>
      <c r="D159" s="669"/>
      <c r="E159" s="911"/>
      <c r="F159" s="669"/>
      <c r="G159" s="688">
        <v>67</v>
      </c>
      <c r="H159" s="671" t="s">
        <v>721</v>
      </c>
      <c r="I159" s="844" t="s">
        <v>977</v>
      </c>
      <c r="J159" s="882"/>
      <c r="K159" s="882" t="s">
        <v>973</v>
      </c>
      <c r="L159" s="882" t="s">
        <v>974</v>
      </c>
      <c r="M159" s="882">
        <v>1</v>
      </c>
      <c r="N159" s="670" t="s">
        <v>69</v>
      </c>
      <c r="O159" s="670"/>
      <c r="P159" s="670" t="s">
        <v>297</v>
      </c>
      <c r="Q159" s="672" t="s">
        <v>882</v>
      </c>
      <c r="R159" s="678" t="s">
        <v>883</v>
      </c>
      <c r="S159" s="672"/>
      <c r="T159" s="673">
        <v>1</v>
      </c>
      <c r="U159" s="882" t="s">
        <v>975</v>
      </c>
      <c r="V159" s="883">
        <v>43887</v>
      </c>
      <c r="W159" s="883">
        <v>44196</v>
      </c>
      <c r="X159" s="687"/>
      <c r="Y159" s="650"/>
      <c r="Z159" s="149"/>
      <c r="AB159" s="745"/>
      <c r="AC159" s="746"/>
      <c r="AG159" s="741"/>
      <c r="AH159" s="728">
        <v>44012</v>
      </c>
      <c r="AI159" s="886"/>
      <c r="AJ159" s="847">
        <v>0</v>
      </c>
      <c r="AK159" s="745">
        <f t="shared" si="165"/>
        <v>0</v>
      </c>
      <c r="AL159" s="744">
        <f t="shared" si="175"/>
        <v>0</v>
      </c>
      <c r="AM159" s="736" t="str">
        <f t="shared" si="176"/>
        <v>ALERTA</v>
      </c>
      <c r="AN159" s="729"/>
      <c r="AQ159" s="9">
        <v>44150</v>
      </c>
      <c r="AR159" s="886"/>
      <c r="AS159" s="847">
        <v>0</v>
      </c>
      <c r="AT159" s="10">
        <f t="shared" si="166"/>
        <v>0</v>
      </c>
      <c r="AU159" s="11">
        <f t="shared" si="167"/>
        <v>0</v>
      </c>
      <c r="AV159" s="736" t="str">
        <f t="shared" si="168"/>
        <v>ALERTA</v>
      </c>
      <c r="AW159" s="929"/>
      <c r="AX159" s="737"/>
      <c r="AY159" s="738" t="str">
        <f t="shared" si="169"/>
        <v>INCUMPLIDA</v>
      </c>
      <c r="AZ159" s="9"/>
      <c r="BA159" s="737"/>
      <c r="BB159" s="737"/>
      <c r="BC159" s="7" t="str">
        <f t="shared" si="170"/>
        <v/>
      </c>
      <c r="BD159" s="12" t="str">
        <f t="shared" si="171"/>
        <v/>
      </c>
      <c r="BE159" s="736" t="str">
        <f t="shared" si="172"/>
        <v/>
      </c>
      <c r="BF159" s="737"/>
      <c r="BG159" s="737"/>
      <c r="BH159" s="738" t="str">
        <f t="shared" si="173"/>
        <v>INCUMPLIDA</v>
      </c>
      <c r="BJ159" s="847" t="str">
        <f t="shared" si="174"/>
        <v>ABIERTO</v>
      </c>
    </row>
    <row r="160" spans="1:62" s="847" customFormat="1" ht="69" customHeight="1" x14ac:dyDescent="0.25">
      <c r="A160" s="669"/>
      <c r="B160" s="669"/>
      <c r="C160" s="670" t="s">
        <v>154</v>
      </c>
      <c r="D160" s="669"/>
      <c r="E160" s="911"/>
      <c r="F160" s="669"/>
      <c r="G160" s="688">
        <v>68</v>
      </c>
      <c r="H160" s="671" t="s">
        <v>721</v>
      </c>
      <c r="I160" s="844" t="s">
        <v>987</v>
      </c>
      <c r="J160" s="882" t="s">
        <v>1087</v>
      </c>
      <c r="K160" s="882" t="s">
        <v>1100</v>
      </c>
      <c r="L160" s="882" t="s">
        <v>881</v>
      </c>
      <c r="M160" s="882">
        <v>1</v>
      </c>
      <c r="N160" s="670" t="s">
        <v>1182</v>
      </c>
      <c r="O160" s="670"/>
      <c r="P160" s="670" t="s">
        <v>297</v>
      </c>
      <c r="Q160" s="672" t="s">
        <v>882</v>
      </c>
      <c r="R160" s="678" t="s">
        <v>883</v>
      </c>
      <c r="S160" s="672"/>
      <c r="T160" s="673">
        <v>1</v>
      </c>
      <c r="U160" s="882" t="s">
        <v>1015</v>
      </c>
      <c r="V160" s="883">
        <v>43887</v>
      </c>
      <c r="W160" s="883">
        <v>44196</v>
      </c>
      <c r="X160" s="687"/>
      <c r="Y160" s="650"/>
      <c r="Z160" s="149"/>
      <c r="AB160" s="745"/>
      <c r="AC160" s="746"/>
      <c r="AG160" s="741"/>
      <c r="AH160" s="728">
        <v>44012</v>
      </c>
      <c r="AI160" s="884" t="s">
        <v>1203</v>
      </c>
      <c r="AJ160" s="847">
        <v>0.5</v>
      </c>
      <c r="AK160" s="745">
        <f t="shared" si="165"/>
        <v>0.5</v>
      </c>
      <c r="AL160" s="744">
        <f t="shared" si="175"/>
        <v>0.5</v>
      </c>
      <c r="AM160" s="736" t="str">
        <f t="shared" si="176"/>
        <v>EN TERMINO</v>
      </c>
      <c r="AN160" s="729"/>
      <c r="AQ160" s="9">
        <v>44150</v>
      </c>
      <c r="AR160" s="884"/>
      <c r="AS160" s="847">
        <v>0</v>
      </c>
      <c r="AT160" s="10">
        <f t="shared" si="166"/>
        <v>0</v>
      </c>
      <c r="AU160" s="11">
        <f t="shared" si="167"/>
        <v>0</v>
      </c>
      <c r="AV160" s="736" t="str">
        <f t="shared" si="168"/>
        <v>ALERTA</v>
      </c>
      <c r="AW160" s="929" t="s">
        <v>1367</v>
      </c>
      <c r="AX160" s="737"/>
      <c r="AY160" s="738" t="str">
        <f t="shared" si="169"/>
        <v>INCUMPLIDA</v>
      </c>
      <c r="AZ160" s="9"/>
      <c r="BA160" s="737"/>
      <c r="BB160" s="737"/>
      <c r="BC160" s="7" t="str">
        <f t="shared" si="170"/>
        <v/>
      </c>
      <c r="BD160" s="12" t="str">
        <f t="shared" si="171"/>
        <v/>
      </c>
      <c r="BE160" s="736" t="str">
        <f t="shared" si="172"/>
        <v/>
      </c>
      <c r="BF160" s="737"/>
      <c r="BG160" s="737"/>
      <c r="BH160" s="738" t="str">
        <f t="shared" si="173"/>
        <v>INCUMPLIDA</v>
      </c>
      <c r="BJ160" s="847" t="str">
        <f t="shared" si="174"/>
        <v>ABIERTO</v>
      </c>
    </row>
    <row r="161" spans="1:62" s="847" customFormat="1" ht="69" customHeight="1" x14ac:dyDescent="0.25">
      <c r="A161" s="669"/>
      <c r="B161" s="669"/>
      <c r="C161" s="670" t="s">
        <v>154</v>
      </c>
      <c r="D161" s="669"/>
      <c r="E161" s="911"/>
      <c r="F161" s="669"/>
      <c r="G161" s="688">
        <v>69</v>
      </c>
      <c r="H161" s="671" t="s">
        <v>721</v>
      </c>
      <c r="I161" s="844" t="s">
        <v>988</v>
      </c>
      <c r="J161" s="882"/>
      <c r="K161" s="882"/>
      <c r="L161" s="882" t="s">
        <v>881</v>
      </c>
      <c r="M161" s="882">
        <v>1</v>
      </c>
      <c r="N161" s="670" t="s">
        <v>69</v>
      </c>
      <c r="O161" s="670"/>
      <c r="P161" s="670" t="s">
        <v>297</v>
      </c>
      <c r="Q161" s="672" t="s">
        <v>882</v>
      </c>
      <c r="R161" s="678" t="s">
        <v>883</v>
      </c>
      <c r="S161" s="672"/>
      <c r="T161" s="673">
        <v>1</v>
      </c>
      <c r="U161" s="882" t="s">
        <v>911</v>
      </c>
      <c r="V161" s="883">
        <v>43983</v>
      </c>
      <c r="W161" s="883">
        <v>44196</v>
      </c>
      <c r="X161" s="687"/>
      <c r="Y161" s="650"/>
      <c r="Z161" s="149"/>
      <c r="AB161" s="745"/>
      <c r="AC161" s="746"/>
      <c r="AG161" s="741"/>
      <c r="AH161" s="728">
        <v>44012</v>
      </c>
      <c r="AI161" s="884"/>
      <c r="AJ161" s="847">
        <v>0.5</v>
      </c>
      <c r="AK161" s="745">
        <f t="shared" si="165"/>
        <v>0.5</v>
      </c>
      <c r="AL161" s="744">
        <f t="shared" si="175"/>
        <v>0.5</v>
      </c>
      <c r="AM161" s="736" t="str">
        <f t="shared" si="176"/>
        <v>EN TERMINO</v>
      </c>
      <c r="AN161" s="729"/>
      <c r="AQ161" s="9">
        <v>44150</v>
      </c>
      <c r="AR161" s="884"/>
      <c r="AS161" s="847">
        <v>0</v>
      </c>
      <c r="AT161" s="10">
        <f t="shared" si="166"/>
        <v>0</v>
      </c>
      <c r="AU161" s="11">
        <f t="shared" si="167"/>
        <v>0</v>
      </c>
      <c r="AV161" s="736" t="str">
        <f t="shared" si="168"/>
        <v>ALERTA</v>
      </c>
      <c r="AW161" s="929"/>
      <c r="AX161" s="737"/>
      <c r="AY161" s="738" t="str">
        <f t="shared" si="169"/>
        <v>INCUMPLIDA</v>
      </c>
      <c r="AZ161" s="9"/>
      <c r="BA161" s="737"/>
      <c r="BB161" s="737"/>
      <c r="BC161" s="7" t="str">
        <f t="shared" si="170"/>
        <v/>
      </c>
      <c r="BD161" s="12" t="str">
        <f t="shared" si="171"/>
        <v/>
      </c>
      <c r="BE161" s="736" t="str">
        <f t="shared" si="172"/>
        <v/>
      </c>
      <c r="BF161" s="737"/>
      <c r="BG161" s="737"/>
      <c r="BH161" s="738" t="str">
        <f t="shared" si="173"/>
        <v>INCUMPLIDA</v>
      </c>
      <c r="BJ161" s="847" t="str">
        <f t="shared" si="174"/>
        <v>ABIERTO</v>
      </c>
    </row>
    <row r="162" spans="1:62" s="847" customFormat="1" ht="69" customHeight="1" x14ac:dyDescent="0.25">
      <c r="A162" s="669"/>
      <c r="B162" s="669"/>
      <c r="C162" s="670" t="s">
        <v>154</v>
      </c>
      <c r="D162" s="669"/>
      <c r="E162" s="911"/>
      <c r="F162" s="669"/>
      <c r="G162" s="688">
        <v>70</v>
      </c>
      <c r="H162" s="671" t="s">
        <v>721</v>
      </c>
      <c r="I162" s="844" t="s">
        <v>948</v>
      </c>
      <c r="J162" s="882" t="s">
        <v>1088</v>
      </c>
      <c r="K162" s="882" t="s">
        <v>1101</v>
      </c>
      <c r="L162" s="882" t="s">
        <v>881</v>
      </c>
      <c r="M162" s="844">
        <v>1</v>
      </c>
      <c r="N162" s="670" t="s">
        <v>1182</v>
      </c>
      <c r="O162" s="670"/>
      <c r="P162" s="670" t="s">
        <v>297</v>
      </c>
      <c r="Q162" s="672" t="s">
        <v>882</v>
      </c>
      <c r="R162" s="678" t="s">
        <v>883</v>
      </c>
      <c r="S162" s="672"/>
      <c r="T162" s="673">
        <v>1</v>
      </c>
      <c r="U162" s="882" t="s">
        <v>1204</v>
      </c>
      <c r="V162" s="883">
        <v>43887</v>
      </c>
      <c r="W162" s="883">
        <v>44196</v>
      </c>
      <c r="X162" s="687"/>
      <c r="Y162" s="650"/>
      <c r="Z162" s="149"/>
      <c r="AB162" s="745"/>
      <c r="AC162" s="746"/>
      <c r="AG162" s="741"/>
      <c r="AH162" s="728">
        <v>44012</v>
      </c>
      <c r="AI162" s="884" t="s">
        <v>1016</v>
      </c>
      <c r="AJ162" s="847">
        <v>0.5</v>
      </c>
      <c r="AK162" s="745">
        <f t="shared" si="165"/>
        <v>0.5</v>
      </c>
      <c r="AL162" s="744">
        <f t="shared" si="175"/>
        <v>0.5</v>
      </c>
      <c r="AM162" s="736" t="str">
        <f t="shared" si="176"/>
        <v>EN TERMINO</v>
      </c>
      <c r="AN162" s="729"/>
      <c r="AQ162" s="9">
        <v>44150</v>
      </c>
      <c r="AR162" s="884"/>
      <c r="AS162" s="847">
        <v>0</v>
      </c>
      <c r="AT162" s="10">
        <f t="shared" si="166"/>
        <v>0</v>
      </c>
      <c r="AU162" s="11">
        <f t="shared" si="167"/>
        <v>0</v>
      </c>
      <c r="AV162" s="736" t="str">
        <f t="shared" si="168"/>
        <v>ALERTA</v>
      </c>
      <c r="AW162" s="929" t="s">
        <v>1367</v>
      </c>
      <c r="AX162" s="737"/>
      <c r="AY162" s="738" t="str">
        <f t="shared" si="169"/>
        <v>INCUMPLIDA</v>
      </c>
      <c r="AZ162" s="9"/>
      <c r="BA162" s="737"/>
      <c r="BB162" s="737"/>
      <c r="BC162" s="7" t="str">
        <f t="shared" si="170"/>
        <v/>
      </c>
      <c r="BD162" s="12" t="str">
        <f t="shared" si="171"/>
        <v/>
      </c>
      <c r="BE162" s="736" t="str">
        <f t="shared" si="172"/>
        <v/>
      </c>
      <c r="BF162" s="737"/>
      <c r="BG162" s="737"/>
      <c r="BH162" s="738" t="str">
        <f t="shared" si="173"/>
        <v>INCUMPLIDA</v>
      </c>
      <c r="BJ162" s="847" t="str">
        <f t="shared" si="174"/>
        <v>ABIERTO</v>
      </c>
    </row>
    <row r="163" spans="1:62" s="847" customFormat="1" ht="69" customHeight="1" x14ac:dyDescent="0.25">
      <c r="A163" s="669"/>
      <c r="B163" s="669"/>
      <c r="C163" s="670" t="s">
        <v>154</v>
      </c>
      <c r="D163" s="669"/>
      <c r="E163" s="911"/>
      <c r="F163" s="669"/>
      <c r="G163" s="688">
        <v>71</v>
      </c>
      <c r="H163" s="671" t="s">
        <v>721</v>
      </c>
      <c r="I163" s="844" t="s">
        <v>950</v>
      </c>
      <c r="J163" s="882"/>
      <c r="K163" s="882"/>
      <c r="L163" s="882" t="s">
        <v>881</v>
      </c>
      <c r="M163" s="844">
        <v>1</v>
      </c>
      <c r="N163" s="670" t="s">
        <v>69</v>
      </c>
      <c r="O163" s="670"/>
      <c r="P163" s="670" t="s">
        <v>297</v>
      </c>
      <c r="Q163" s="672" t="s">
        <v>882</v>
      </c>
      <c r="R163" s="678" t="s">
        <v>883</v>
      </c>
      <c r="S163" s="672"/>
      <c r="T163" s="673">
        <v>1</v>
      </c>
      <c r="U163" s="882" t="s">
        <v>951</v>
      </c>
      <c r="V163" s="883">
        <v>43887</v>
      </c>
      <c r="W163" s="883">
        <v>44196</v>
      </c>
      <c r="X163" s="687"/>
      <c r="Y163" s="650"/>
      <c r="Z163" s="149"/>
      <c r="AB163" s="745"/>
      <c r="AC163" s="746"/>
      <c r="AG163" s="741"/>
      <c r="AH163" s="728">
        <v>44012</v>
      </c>
      <c r="AI163" s="884"/>
      <c r="AJ163" s="847">
        <v>0.5</v>
      </c>
      <c r="AK163" s="745">
        <f t="shared" si="165"/>
        <v>0.5</v>
      </c>
      <c r="AL163" s="744">
        <f t="shared" si="175"/>
        <v>0.5</v>
      </c>
      <c r="AM163" s="736" t="str">
        <f t="shared" si="176"/>
        <v>EN TERMINO</v>
      </c>
      <c r="AN163" s="729"/>
      <c r="AQ163" s="9">
        <v>44150</v>
      </c>
      <c r="AR163" s="884"/>
      <c r="AS163" s="847">
        <v>0</v>
      </c>
      <c r="AT163" s="10">
        <f t="shared" si="166"/>
        <v>0</v>
      </c>
      <c r="AU163" s="11">
        <f t="shared" si="167"/>
        <v>0</v>
      </c>
      <c r="AV163" s="736" t="str">
        <f t="shared" si="168"/>
        <v>ALERTA</v>
      </c>
      <c r="AW163" s="929"/>
      <c r="AX163" s="737"/>
      <c r="AY163" s="738" t="str">
        <f t="shared" si="169"/>
        <v>INCUMPLIDA</v>
      </c>
      <c r="AZ163" s="9"/>
      <c r="BA163" s="737"/>
      <c r="BB163" s="737"/>
      <c r="BC163" s="7" t="str">
        <f t="shared" si="170"/>
        <v/>
      </c>
      <c r="BD163" s="12" t="str">
        <f t="shared" si="171"/>
        <v/>
      </c>
      <c r="BE163" s="736" t="str">
        <f t="shared" si="172"/>
        <v/>
      </c>
      <c r="BF163" s="737"/>
      <c r="BG163" s="737"/>
      <c r="BH163" s="738" t="str">
        <f t="shared" si="173"/>
        <v>INCUMPLIDA</v>
      </c>
      <c r="BJ163" s="847" t="str">
        <f t="shared" si="174"/>
        <v>ABIERTO</v>
      </c>
    </row>
    <row r="164" spans="1:62" s="847" customFormat="1" ht="69" customHeight="1" x14ac:dyDescent="0.25">
      <c r="A164" s="669"/>
      <c r="B164" s="669"/>
      <c r="C164" s="670" t="s">
        <v>154</v>
      </c>
      <c r="D164" s="669"/>
      <c r="E164" s="911"/>
      <c r="F164" s="669"/>
      <c r="G164" s="688">
        <v>72</v>
      </c>
      <c r="H164" s="671" t="s">
        <v>721</v>
      </c>
      <c r="I164" s="844" t="s">
        <v>952</v>
      </c>
      <c r="J164" s="882"/>
      <c r="K164" s="882"/>
      <c r="L164" s="882" t="s">
        <v>881</v>
      </c>
      <c r="M164" s="844">
        <v>1</v>
      </c>
      <c r="N164" s="670" t="s">
        <v>69</v>
      </c>
      <c r="O164" s="670"/>
      <c r="P164" s="670" t="s">
        <v>297</v>
      </c>
      <c r="Q164" s="672" t="s">
        <v>882</v>
      </c>
      <c r="R164" s="678" t="s">
        <v>883</v>
      </c>
      <c r="S164" s="672"/>
      <c r="T164" s="673">
        <v>1</v>
      </c>
      <c r="U164" s="882" t="s">
        <v>884</v>
      </c>
      <c r="V164" s="883">
        <v>43983</v>
      </c>
      <c r="W164" s="883">
        <v>44196</v>
      </c>
      <c r="X164" s="687"/>
      <c r="Y164" s="650"/>
      <c r="Z164" s="149"/>
      <c r="AB164" s="745"/>
      <c r="AC164" s="746"/>
      <c r="AG164" s="741"/>
      <c r="AH164" s="728">
        <v>44012</v>
      </c>
      <c r="AI164" s="884"/>
      <c r="AJ164" s="847">
        <v>0.5</v>
      </c>
      <c r="AK164" s="745">
        <f t="shared" ref="AK164:AK170" si="177">(IF(AJ164="","",IF(OR($M164=0,$M164="",AH164=""),"",AJ164/$M164)))</f>
        <v>0.5</v>
      </c>
      <c r="AL164" s="744">
        <f t="shared" si="175"/>
        <v>0.5</v>
      </c>
      <c r="AM164" s="736" t="str">
        <f t="shared" si="176"/>
        <v>EN TERMINO</v>
      </c>
      <c r="AN164" s="729"/>
      <c r="AQ164" s="9">
        <v>44150</v>
      </c>
      <c r="AR164" s="884"/>
      <c r="AS164" s="847">
        <v>0</v>
      </c>
      <c r="AT164" s="10">
        <f t="shared" si="166"/>
        <v>0</v>
      </c>
      <c r="AU164" s="11">
        <f t="shared" si="167"/>
        <v>0</v>
      </c>
      <c r="AV164" s="736" t="str">
        <f t="shared" si="168"/>
        <v>ALERTA</v>
      </c>
      <c r="AW164" s="929"/>
      <c r="AX164" s="737"/>
      <c r="AY164" s="738" t="str">
        <f t="shared" si="169"/>
        <v>INCUMPLIDA</v>
      </c>
      <c r="AZ164" s="9"/>
      <c r="BA164" s="737"/>
      <c r="BB164" s="737"/>
      <c r="BC164" s="7" t="str">
        <f t="shared" si="170"/>
        <v/>
      </c>
      <c r="BD164" s="12" t="str">
        <f t="shared" si="171"/>
        <v/>
      </c>
      <c r="BE164" s="736" t="str">
        <f t="shared" si="172"/>
        <v/>
      </c>
      <c r="BF164" s="737"/>
      <c r="BG164" s="737"/>
      <c r="BH164" s="738" t="str">
        <f t="shared" si="173"/>
        <v>INCUMPLIDA</v>
      </c>
      <c r="BJ164" s="847" t="str">
        <f t="shared" si="174"/>
        <v>ABIERTO</v>
      </c>
    </row>
    <row r="165" spans="1:62" s="847" customFormat="1" ht="69" customHeight="1" x14ac:dyDescent="0.25">
      <c r="A165" s="669"/>
      <c r="B165" s="669"/>
      <c r="C165" s="670" t="s">
        <v>154</v>
      </c>
      <c r="D165" s="669"/>
      <c r="E165" s="911"/>
      <c r="F165" s="669"/>
      <c r="G165" s="688">
        <v>73</v>
      </c>
      <c r="H165" s="671" t="s">
        <v>721</v>
      </c>
      <c r="I165" s="844" t="s">
        <v>953</v>
      </c>
      <c r="J165" s="882"/>
      <c r="K165" s="882"/>
      <c r="L165" s="882" t="s">
        <v>881</v>
      </c>
      <c r="M165" s="844">
        <v>1</v>
      </c>
      <c r="N165" s="670" t="s">
        <v>69</v>
      </c>
      <c r="O165" s="670"/>
      <c r="P165" s="670" t="s">
        <v>297</v>
      </c>
      <c r="Q165" s="672" t="s">
        <v>882</v>
      </c>
      <c r="R165" s="678" t="s">
        <v>883</v>
      </c>
      <c r="S165" s="672"/>
      <c r="T165" s="673">
        <v>1</v>
      </c>
      <c r="U165" s="882" t="s">
        <v>884</v>
      </c>
      <c r="V165" s="883">
        <v>43887</v>
      </c>
      <c r="W165" s="883">
        <v>44196</v>
      </c>
      <c r="X165" s="687"/>
      <c r="Y165" s="650"/>
      <c r="Z165" s="149"/>
      <c r="AB165" s="745"/>
      <c r="AC165" s="746"/>
      <c r="AG165" s="741"/>
      <c r="AH165" s="728">
        <v>44012</v>
      </c>
      <c r="AI165" s="884"/>
      <c r="AJ165" s="847">
        <v>0.5</v>
      </c>
      <c r="AK165" s="745">
        <f t="shared" si="177"/>
        <v>0.5</v>
      </c>
      <c r="AL165" s="744">
        <f t="shared" si="175"/>
        <v>0.5</v>
      </c>
      <c r="AM165" s="736" t="str">
        <f t="shared" si="176"/>
        <v>EN TERMINO</v>
      </c>
      <c r="AN165" s="729"/>
      <c r="AQ165" s="9">
        <v>44150</v>
      </c>
      <c r="AR165" s="884"/>
      <c r="AS165" s="847">
        <v>0</v>
      </c>
      <c r="AT165" s="10">
        <f t="shared" si="166"/>
        <v>0</v>
      </c>
      <c r="AU165" s="11">
        <f t="shared" si="167"/>
        <v>0</v>
      </c>
      <c r="AV165" s="736" t="str">
        <f t="shared" si="168"/>
        <v>ALERTA</v>
      </c>
      <c r="AW165" s="929"/>
      <c r="AX165" s="737"/>
      <c r="AY165" s="738" t="str">
        <f t="shared" si="169"/>
        <v>INCUMPLIDA</v>
      </c>
      <c r="AZ165" s="9"/>
      <c r="BA165" s="737"/>
      <c r="BB165" s="737"/>
      <c r="BC165" s="7" t="str">
        <f t="shared" si="170"/>
        <v/>
      </c>
      <c r="BD165" s="12" t="str">
        <f t="shared" si="171"/>
        <v/>
      </c>
      <c r="BE165" s="736" t="str">
        <f t="shared" si="172"/>
        <v/>
      </c>
      <c r="BF165" s="737"/>
      <c r="BG165" s="737"/>
      <c r="BH165" s="738" t="str">
        <f t="shared" si="173"/>
        <v>INCUMPLIDA</v>
      </c>
      <c r="BJ165" s="847" t="str">
        <f t="shared" si="174"/>
        <v>ABIERTO</v>
      </c>
    </row>
    <row r="166" spans="1:62" s="847" customFormat="1" ht="69" customHeight="1" x14ac:dyDescent="0.25">
      <c r="A166" s="669"/>
      <c r="B166" s="669"/>
      <c r="C166" s="670" t="s">
        <v>154</v>
      </c>
      <c r="D166" s="669"/>
      <c r="E166" s="911"/>
      <c r="F166" s="669"/>
      <c r="G166" s="688">
        <v>74</v>
      </c>
      <c r="H166" s="671" t="s">
        <v>721</v>
      </c>
      <c r="I166" s="844" t="s">
        <v>954</v>
      </c>
      <c r="J166" s="882"/>
      <c r="K166" s="882"/>
      <c r="L166" s="882" t="s">
        <v>881</v>
      </c>
      <c r="M166" s="844">
        <v>1</v>
      </c>
      <c r="N166" s="670" t="s">
        <v>69</v>
      </c>
      <c r="O166" s="670"/>
      <c r="P166" s="670" t="s">
        <v>297</v>
      </c>
      <c r="Q166" s="672" t="s">
        <v>882</v>
      </c>
      <c r="R166" s="678" t="s">
        <v>883</v>
      </c>
      <c r="S166" s="672"/>
      <c r="T166" s="673">
        <v>1</v>
      </c>
      <c r="U166" s="882" t="s">
        <v>884</v>
      </c>
      <c r="V166" s="883">
        <v>43983</v>
      </c>
      <c r="W166" s="883">
        <v>44196</v>
      </c>
      <c r="X166" s="687"/>
      <c r="Y166" s="650"/>
      <c r="Z166" s="149"/>
      <c r="AB166" s="745"/>
      <c r="AC166" s="746"/>
      <c r="AG166" s="741"/>
      <c r="AH166" s="728">
        <v>44012</v>
      </c>
      <c r="AI166" s="884"/>
      <c r="AJ166" s="847">
        <v>0.5</v>
      </c>
      <c r="AK166" s="745">
        <f t="shared" si="177"/>
        <v>0.5</v>
      </c>
      <c r="AL166" s="744">
        <f t="shared" si="175"/>
        <v>0.5</v>
      </c>
      <c r="AM166" s="736" t="str">
        <f t="shared" si="176"/>
        <v>EN TERMINO</v>
      </c>
      <c r="AN166" s="729"/>
      <c r="AQ166" s="9">
        <v>44150</v>
      </c>
      <c r="AR166" s="884"/>
      <c r="AS166" s="847">
        <v>0</v>
      </c>
      <c r="AT166" s="10">
        <f t="shared" si="166"/>
        <v>0</v>
      </c>
      <c r="AU166" s="11">
        <f t="shared" si="167"/>
        <v>0</v>
      </c>
      <c r="AV166" s="736" t="str">
        <f t="shared" si="168"/>
        <v>ALERTA</v>
      </c>
      <c r="AW166" s="929"/>
      <c r="AX166" s="737"/>
      <c r="AY166" s="738" t="str">
        <f t="shared" si="169"/>
        <v>INCUMPLIDA</v>
      </c>
      <c r="AZ166" s="9"/>
      <c r="BA166" s="737"/>
      <c r="BB166" s="737"/>
      <c r="BC166" s="7" t="str">
        <f t="shared" si="170"/>
        <v/>
      </c>
      <c r="BD166" s="12" t="str">
        <f t="shared" si="171"/>
        <v/>
      </c>
      <c r="BE166" s="736" t="str">
        <f t="shared" si="172"/>
        <v/>
      </c>
      <c r="BF166" s="737"/>
      <c r="BG166" s="737"/>
      <c r="BH166" s="738" t="str">
        <f t="shared" si="173"/>
        <v>INCUMPLIDA</v>
      </c>
      <c r="BJ166" s="847" t="str">
        <f t="shared" si="174"/>
        <v>ABIERTO</v>
      </c>
    </row>
    <row r="167" spans="1:62" s="847" customFormat="1" ht="69" customHeight="1" x14ac:dyDescent="0.25">
      <c r="A167" s="669"/>
      <c r="B167" s="669"/>
      <c r="C167" s="670" t="s">
        <v>154</v>
      </c>
      <c r="D167" s="669"/>
      <c r="E167" s="911"/>
      <c r="F167" s="669"/>
      <c r="G167" s="688">
        <v>75</v>
      </c>
      <c r="H167" s="671" t="s">
        <v>721</v>
      </c>
      <c r="I167" s="844" t="s">
        <v>955</v>
      </c>
      <c r="J167" s="882"/>
      <c r="K167" s="882"/>
      <c r="L167" s="882" t="s">
        <v>881</v>
      </c>
      <c r="M167" s="844">
        <v>1</v>
      </c>
      <c r="N167" s="670" t="s">
        <v>69</v>
      </c>
      <c r="O167" s="670"/>
      <c r="P167" s="670" t="s">
        <v>297</v>
      </c>
      <c r="Q167" s="672" t="s">
        <v>882</v>
      </c>
      <c r="R167" s="678" t="s">
        <v>883</v>
      </c>
      <c r="S167" s="672"/>
      <c r="T167" s="673">
        <v>1</v>
      </c>
      <c r="U167" s="882" t="s">
        <v>884</v>
      </c>
      <c r="V167" s="883">
        <v>43887</v>
      </c>
      <c r="W167" s="883">
        <v>44196</v>
      </c>
      <c r="X167" s="687"/>
      <c r="Y167" s="650"/>
      <c r="Z167" s="149"/>
      <c r="AB167" s="745"/>
      <c r="AC167" s="746"/>
      <c r="AG167" s="741"/>
      <c r="AH167" s="728">
        <v>44012</v>
      </c>
      <c r="AI167" s="884"/>
      <c r="AJ167" s="847">
        <v>0.5</v>
      </c>
      <c r="AK167" s="745">
        <f>(IF(AJ167="","",IF(OR($M167=0,$M167="",AH167=""),"",AJ167/$M167)))</f>
        <v>0.5</v>
      </c>
      <c r="AL167" s="744">
        <f t="shared" si="175"/>
        <v>0.5</v>
      </c>
      <c r="AM167" s="736" t="str">
        <f t="shared" si="176"/>
        <v>EN TERMINO</v>
      </c>
      <c r="AN167" s="729"/>
      <c r="AQ167" s="9">
        <v>44150</v>
      </c>
      <c r="AR167" s="884"/>
      <c r="AS167" s="847">
        <v>0</v>
      </c>
      <c r="AT167" s="10">
        <f t="shared" si="166"/>
        <v>0</v>
      </c>
      <c r="AU167" s="11">
        <f t="shared" si="167"/>
        <v>0</v>
      </c>
      <c r="AV167" s="736" t="str">
        <f t="shared" si="168"/>
        <v>ALERTA</v>
      </c>
      <c r="AW167" s="929"/>
      <c r="AX167" s="737"/>
      <c r="AY167" s="738" t="str">
        <f t="shared" si="169"/>
        <v>INCUMPLIDA</v>
      </c>
      <c r="AZ167" s="9"/>
      <c r="BA167" s="737"/>
      <c r="BB167" s="737"/>
      <c r="BC167" s="7" t="str">
        <f t="shared" si="170"/>
        <v/>
      </c>
      <c r="BD167" s="12" t="str">
        <f t="shared" si="171"/>
        <v/>
      </c>
      <c r="BE167" s="736" t="str">
        <f t="shared" si="172"/>
        <v/>
      </c>
      <c r="BF167" s="737"/>
      <c r="BG167" s="737"/>
      <c r="BH167" s="738" t="str">
        <f t="shared" si="173"/>
        <v>INCUMPLIDA</v>
      </c>
      <c r="BJ167" s="847" t="str">
        <f t="shared" si="174"/>
        <v>ABIERTO</v>
      </c>
    </row>
    <row r="168" spans="1:62" s="847" customFormat="1" ht="69" customHeight="1" x14ac:dyDescent="0.25">
      <c r="A168" s="669"/>
      <c r="B168" s="669"/>
      <c r="C168" s="670" t="s">
        <v>154</v>
      </c>
      <c r="D168" s="669"/>
      <c r="E168" s="911"/>
      <c r="F168" s="669"/>
      <c r="G168" s="688">
        <v>76</v>
      </c>
      <c r="H168" s="671" t="s">
        <v>721</v>
      </c>
      <c r="I168" s="844" t="s">
        <v>956</v>
      </c>
      <c r="J168" s="882"/>
      <c r="K168" s="882"/>
      <c r="L168" s="882" t="s">
        <v>881</v>
      </c>
      <c r="M168" s="844">
        <v>1</v>
      </c>
      <c r="N168" s="670" t="s">
        <v>69</v>
      </c>
      <c r="O168" s="670"/>
      <c r="P168" s="670" t="s">
        <v>297</v>
      </c>
      <c r="Q168" s="672" t="s">
        <v>882</v>
      </c>
      <c r="R168" s="678" t="s">
        <v>883</v>
      </c>
      <c r="S168" s="672"/>
      <c r="T168" s="673">
        <v>1</v>
      </c>
      <c r="U168" s="882" t="s">
        <v>957</v>
      </c>
      <c r="V168" s="883">
        <v>43887</v>
      </c>
      <c r="W168" s="883">
        <v>44196</v>
      </c>
      <c r="X168" s="687"/>
      <c r="Y168" s="650"/>
      <c r="Z168" s="149"/>
      <c r="AB168" s="745"/>
      <c r="AC168" s="746"/>
      <c r="AG168" s="741"/>
      <c r="AH168" s="728">
        <v>44012</v>
      </c>
      <c r="AI168" s="884"/>
      <c r="AJ168" s="847">
        <v>0.5</v>
      </c>
      <c r="AK168" s="745">
        <f>(IF(AJ168="","",IF(OR($M168=0,$M168="",AH168=""),"",AJ168/$M168)))</f>
        <v>0.5</v>
      </c>
      <c r="AL168" s="744">
        <f t="shared" si="175"/>
        <v>0.5</v>
      </c>
      <c r="AM168" s="736" t="str">
        <f t="shared" si="176"/>
        <v>EN TERMINO</v>
      </c>
      <c r="AN168" s="729"/>
      <c r="AQ168" s="9">
        <v>44150</v>
      </c>
      <c r="AR168" s="884"/>
      <c r="AS168" s="847">
        <v>0</v>
      </c>
      <c r="AT168" s="10">
        <f>(IF(AS168="","",IF(OR($M168=0,$M168="",AQ168=""),"",AS168/$M168)))</f>
        <v>0</v>
      </c>
      <c r="AU168" s="11">
        <f t="shared" si="167"/>
        <v>0</v>
      </c>
      <c r="AV168" s="736" t="str">
        <f t="shared" si="168"/>
        <v>ALERTA</v>
      </c>
      <c r="AW168" s="929"/>
      <c r="AX168" s="737"/>
      <c r="AY168" s="738" t="str">
        <f t="shared" si="169"/>
        <v>INCUMPLIDA</v>
      </c>
      <c r="AZ168" s="9"/>
      <c r="BA168" s="737"/>
      <c r="BB168" s="737"/>
      <c r="BC168" s="7" t="str">
        <f t="shared" si="170"/>
        <v/>
      </c>
      <c r="BD168" s="12" t="str">
        <f t="shared" si="171"/>
        <v/>
      </c>
      <c r="BE168" s="736" t="str">
        <f t="shared" si="172"/>
        <v/>
      </c>
      <c r="BF168" s="737"/>
      <c r="BG168" s="737"/>
      <c r="BH168" s="738" t="str">
        <f t="shared" si="173"/>
        <v>INCUMPLIDA</v>
      </c>
      <c r="BJ168" s="847" t="str">
        <f t="shared" si="174"/>
        <v>ABIERTO</v>
      </c>
    </row>
    <row r="169" spans="1:62" s="847" customFormat="1" ht="69" customHeight="1" x14ac:dyDescent="0.25">
      <c r="A169" s="669"/>
      <c r="B169" s="669"/>
      <c r="C169" s="670" t="s">
        <v>154</v>
      </c>
      <c r="D169" s="669"/>
      <c r="E169" s="911"/>
      <c r="F169" s="669"/>
      <c r="G169" s="688">
        <v>77</v>
      </c>
      <c r="H169" s="671" t="s">
        <v>721</v>
      </c>
      <c r="I169" s="844" t="s">
        <v>985</v>
      </c>
      <c r="J169" s="882"/>
      <c r="K169" s="882"/>
      <c r="L169" s="882" t="s">
        <v>881</v>
      </c>
      <c r="M169" s="844">
        <v>1</v>
      </c>
      <c r="N169" s="670" t="s">
        <v>69</v>
      </c>
      <c r="O169" s="670"/>
      <c r="P169" s="670" t="s">
        <v>297</v>
      </c>
      <c r="Q169" s="672"/>
      <c r="R169" s="678"/>
      <c r="S169" s="678"/>
      <c r="T169" s="673">
        <v>1</v>
      </c>
      <c r="U169" s="882" t="s">
        <v>911</v>
      </c>
      <c r="V169" s="883">
        <v>43983</v>
      </c>
      <c r="W169" s="883">
        <v>44196</v>
      </c>
      <c r="X169" s="687"/>
      <c r="Y169" s="650"/>
      <c r="Z169" s="149"/>
      <c r="AB169" s="745"/>
      <c r="AC169" s="746"/>
      <c r="AG169" s="741"/>
      <c r="AH169" s="728">
        <v>44012</v>
      </c>
      <c r="AI169" s="884"/>
      <c r="AJ169" s="847">
        <v>0.5</v>
      </c>
      <c r="AK169" s="745">
        <f t="shared" si="177"/>
        <v>0.5</v>
      </c>
      <c r="AL169" s="744">
        <f t="shared" si="175"/>
        <v>0.5</v>
      </c>
      <c r="AM169" s="736" t="str">
        <f t="shared" si="176"/>
        <v>EN TERMINO</v>
      </c>
      <c r="AN169" s="729"/>
      <c r="AQ169" s="9">
        <v>44150</v>
      </c>
      <c r="AR169" s="884"/>
      <c r="AS169" s="847">
        <v>0</v>
      </c>
      <c r="AT169" s="10">
        <f t="shared" si="166"/>
        <v>0</v>
      </c>
      <c r="AU169" s="11">
        <f t="shared" si="167"/>
        <v>0</v>
      </c>
      <c r="AV169" s="736" t="str">
        <f t="shared" si="168"/>
        <v>ALERTA</v>
      </c>
      <c r="AW169" s="929"/>
      <c r="AX169" s="737"/>
      <c r="AY169" s="738" t="str">
        <f t="shared" si="169"/>
        <v>INCUMPLIDA</v>
      </c>
      <c r="AZ169" s="9"/>
      <c r="BA169" s="737"/>
      <c r="BB169" s="737"/>
      <c r="BC169" s="7" t="str">
        <f t="shared" si="170"/>
        <v/>
      </c>
      <c r="BD169" s="12" t="str">
        <f t="shared" si="171"/>
        <v/>
      </c>
      <c r="BE169" s="736" t="str">
        <f t="shared" si="172"/>
        <v/>
      </c>
      <c r="BF169" s="737"/>
      <c r="BG169" s="737"/>
      <c r="BH169" s="738" t="str">
        <f t="shared" si="173"/>
        <v>INCUMPLIDA</v>
      </c>
      <c r="BJ169" s="847" t="str">
        <f t="shared" si="174"/>
        <v>ABIERTO</v>
      </c>
    </row>
    <row r="170" spans="1:62" s="847" customFormat="1" ht="69" customHeight="1" x14ac:dyDescent="0.25">
      <c r="A170" s="669"/>
      <c r="B170" s="669"/>
      <c r="C170" s="670" t="s">
        <v>154</v>
      </c>
      <c r="D170" s="669"/>
      <c r="E170" s="911"/>
      <c r="F170" s="669"/>
      <c r="G170" s="688">
        <v>78</v>
      </c>
      <c r="H170" s="671" t="s">
        <v>721</v>
      </c>
      <c r="I170" s="844" t="s">
        <v>961</v>
      </c>
      <c r="J170" s="672" t="s">
        <v>1089</v>
      </c>
      <c r="K170" s="672" t="s">
        <v>1102</v>
      </c>
      <c r="L170" s="672" t="s">
        <v>1205</v>
      </c>
      <c r="M170" s="845">
        <v>1</v>
      </c>
      <c r="N170" s="670" t="s">
        <v>1182</v>
      </c>
      <c r="O170" s="670"/>
      <c r="P170" s="670" t="s">
        <v>297</v>
      </c>
      <c r="Q170" s="672" t="s">
        <v>882</v>
      </c>
      <c r="R170" s="678" t="s">
        <v>883</v>
      </c>
      <c r="S170" s="672"/>
      <c r="T170" s="673">
        <v>1</v>
      </c>
      <c r="U170" s="672" t="s">
        <v>1206</v>
      </c>
      <c r="V170" s="772">
        <v>43887</v>
      </c>
      <c r="W170" s="772">
        <v>44196</v>
      </c>
      <c r="X170" s="687"/>
      <c r="Y170" s="650"/>
      <c r="Z170" s="149"/>
      <c r="AB170" s="745"/>
      <c r="AC170" s="746"/>
      <c r="AG170" s="741"/>
      <c r="AH170" s="728">
        <v>44012</v>
      </c>
      <c r="AI170" s="843" t="s">
        <v>1207</v>
      </c>
      <c r="AJ170" s="847">
        <v>0.5</v>
      </c>
      <c r="AK170" s="745">
        <f t="shared" si="177"/>
        <v>0.5</v>
      </c>
      <c r="AL170" s="744">
        <f t="shared" si="175"/>
        <v>0.5</v>
      </c>
      <c r="AM170" s="736" t="str">
        <f t="shared" si="176"/>
        <v>EN TERMINO</v>
      </c>
      <c r="AN170" s="729"/>
      <c r="AQ170" s="9">
        <v>44150</v>
      </c>
      <c r="AR170" s="843"/>
      <c r="AS170" s="847">
        <v>0</v>
      </c>
      <c r="AT170" s="10">
        <f t="shared" si="166"/>
        <v>0</v>
      </c>
      <c r="AU170" s="11">
        <f t="shared" si="167"/>
        <v>0</v>
      </c>
      <c r="AV170" s="736" t="str">
        <f t="shared" si="168"/>
        <v>ALERTA</v>
      </c>
      <c r="AW170" s="737" t="s">
        <v>1367</v>
      </c>
      <c r="AX170" s="737"/>
      <c r="AY170" s="738" t="str">
        <f t="shared" si="169"/>
        <v>INCUMPLIDA</v>
      </c>
      <c r="AZ170" s="9"/>
      <c r="BA170" s="737"/>
      <c r="BB170" s="737"/>
      <c r="BC170" s="7" t="str">
        <f t="shared" si="170"/>
        <v/>
      </c>
      <c r="BD170" s="12" t="str">
        <f t="shared" si="171"/>
        <v/>
      </c>
      <c r="BE170" s="736" t="str">
        <f t="shared" si="172"/>
        <v/>
      </c>
      <c r="BF170" s="737"/>
      <c r="BG170" s="737"/>
      <c r="BH170" s="738" t="str">
        <f t="shared" si="173"/>
        <v>INCUMPLIDA</v>
      </c>
      <c r="BJ170" s="847" t="str">
        <f t="shared" si="174"/>
        <v>ABIERTO</v>
      </c>
    </row>
    <row r="171" spans="1:62" s="739" customFormat="1" ht="35.1" customHeight="1" x14ac:dyDescent="0.2">
      <c r="A171" s="454"/>
      <c r="B171" s="454"/>
      <c r="C171" s="752" t="s">
        <v>154</v>
      </c>
      <c r="D171" s="454"/>
      <c r="E171" s="910" t="s">
        <v>360</v>
      </c>
      <c r="F171" s="454"/>
      <c r="G171" s="454">
        <v>1</v>
      </c>
      <c r="H171" s="455" t="s">
        <v>722</v>
      </c>
      <c r="I171" s="575" t="s">
        <v>363</v>
      </c>
      <c r="J171" s="454"/>
      <c r="K171" s="454"/>
      <c r="L171" s="454"/>
      <c r="M171" s="454">
        <v>1</v>
      </c>
      <c r="N171" s="752" t="s">
        <v>69</v>
      </c>
      <c r="O171" s="752" t="str">
        <f>IF(H171="","",VLOOKUP(H171,'[1]Procedimientos Publicar'!$C$6:$E$85,3,FALSE))</f>
        <v>SECRETARIA GENERAL</v>
      </c>
      <c r="P171" s="359" t="s">
        <v>361</v>
      </c>
      <c r="Q171" s="454"/>
      <c r="R171" s="454"/>
      <c r="S171" s="454"/>
      <c r="T171" s="457">
        <v>1</v>
      </c>
      <c r="U171" s="454"/>
      <c r="V171" s="454"/>
      <c r="W171" s="454"/>
      <c r="X171" s="454"/>
      <c r="Y171" s="458">
        <v>43830</v>
      </c>
      <c r="Z171" s="466"/>
      <c r="AA171" s="454"/>
      <c r="AB171" s="459"/>
      <c r="AC171" s="577"/>
      <c r="AD171" s="736"/>
      <c r="AG171" s="738"/>
      <c r="AH171" s="5">
        <v>44012</v>
      </c>
      <c r="AN171" s="754" t="s">
        <v>1108</v>
      </c>
      <c r="BH171" s="741"/>
      <c r="BJ171" s="753" t="s">
        <v>1064</v>
      </c>
    </row>
    <row r="172" spans="1:62" s="739" customFormat="1" ht="35.1" customHeight="1" x14ac:dyDescent="0.25">
      <c r="A172" s="454"/>
      <c r="B172" s="454"/>
      <c r="C172" s="752" t="s">
        <v>154</v>
      </c>
      <c r="D172" s="454"/>
      <c r="E172" s="910"/>
      <c r="F172" s="454"/>
      <c r="G172" s="454">
        <v>2</v>
      </c>
      <c r="H172" s="455" t="s">
        <v>722</v>
      </c>
      <c r="I172" s="578" t="s">
        <v>364</v>
      </c>
      <c r="J172" s="152" t="s">
        <v>371</v>
      </c>
      <c r="K172" s="161" t="s">
        <v>374</v>
      </c>
      <c r="L172" s="153" t="s">
        <v>378</v>
      </c>
      <c r="M172" s="154">
        <v>1</v>
      </c>
      <c r="N172" s="752" t="s">
        <v>69</v>
      </c>
      <c r="O172" s="752" t="str">
        <f>IF(H172="","",VLOOKUP(H172,'[1]Procedimientos Publicar'!$C$6:$E$85,3,FALSE))</f>
        <v>SECRETARIA GENERAL</v>
      </c>
      <c r="P172" s="752" t="s">
        <v>361</v>
      </c>
      <c r="Q172" s="454"/>
      <c r="R172" s="454"/>
      <c r="S172" s="454"/>
      <c r="T172" s="457">
        <v>1</v>
      </c>
      <c r="U172" s="161" t="s">
        <v>374</v>
      </c>
      <c r="V172" s="162">
        <v>43556</v>
      </c>
      <c r="W172" s="162">
        <v>43617</v>
      </c>
      <c r="X172" s="162"/>
      <c r="Y172" s="458">
        <v>43830</v>
      </c>
      <c r="Z172" s="161" t="s">
        <v>381</v>
      </c>
      <c r="AA172" s="454">
        <v>1</v>
      </c>
      <c r="AB172" s="459">
        <f t="shared" ref="AB172:AB215" si="178">(IF(AA172="","",IF(OR($M172=0,$M172="",$Y172=""),"",AA172/$M172)))</f>
        <v>1</v>
      </c>
      <c r="AC172" s="577">
        <f t="shared" ref="AC172:AC215" si="179">(IF(OR($T172="",AB172=""),"",IF(OR($T172=0,AB172=0),0,IF((AB172*100%)/$T172&gt;100%,100%,(AB172*100%)/$T172))))</f>
        <v>1</v>
      </c>
      <c r="AD172" s="736" t="str">
        <f t="shared" ref="AD172:AD215" si="180">IF(AA172="","",IF(AC172&lt;100%, IF(AC172&lt;25%, "ALERTA","EN TERMINO"), IF(AC172=100%, "OK", "EN TERMINO")))</f>
        <v>OK</v>
      </c>
      <c r="AG172" s="738" t="str">
        <f t="shared" ref="AG172:AG215" si="181">IF(AC172=100%,IF(AC172&gt;25%,"CUMPLIDA","PENDIENTE"),IF(AC172&lt;25%,"INCUMPLIDA","PENDIENTE"))</f>
        <v>CUMPLIDA</v>
      </c>
      <c r="BH172" s="738" t="str">
        <f>IF(AC172=100%,"CUMPLIDA","INCUMPLIDA")</f>
        <v>CUMPLIDA</v>
      </c>
      <c r="BJ172" s="753" t="str">
        <f>IF(AG172="CUMPLIDA","CERRADO","ABIERTO")</f>
        <v>CERRADO</v>
      </c>
    </row>
    <row r="173" spans="1:62" s="739" customFormat="1" ht="35.1" customHeight="1" x14ac:dyDescent="0.25">
      <c r="A173" s="454"/>
      <c r="B173" s="454"/>
      <c r="C173" s="752" t="s">
        <v>154</v>
      </c>
      <c r="D173" s="454"/>
      <c r="E173" s="910"/>
      <c r="F173" s="454"/>
      <c r="G173" s="454">
        <v>3</v>
      </c>
      <c r="H173" s="455" t="s">
        <v>722</v>
      </c>
      <c r="I173" s="578" t="s">
        <v>365</v>
      </c>
      <c r="J173" s="152" t="s">
        <v>372</v>
      </c>
      <c r="K173" s="155" t="s">
        <v>375</v>
      </c>
      <c r="L173" s="610" t="s">
        <v>379</v>
      </c>
      <c r="M173" s="156">
        <v>1</v>
      </c>
      <c r="N173" s="752" t="s">
        <v>69</v>
      </c>
      <c r="O173" s="752" t="str">
        <f>IF(H173="","",VLOOKUP(H173,'[1]Procedimientos Publicar'!$C$6:$E$85,3,FALSE))</f>
        <v>SECRETARIA GENERAL</v>
      </c>
      <c r="P173" s="752" t="s">
        <v>361</v>
      </c>
      <c r="Q173" s="454"/>
      <c r="R173" s="454"/>
      <c r="S173" s="454"/>
      <c r="T173" s="457">
        <v>1</v>
      </c>
      <c r="U173" s="155" t="s">
        <v>375</v>
      </c>
      <c r="V173" s="162">
        <v>43497</v>
      </c>
      <c r="W173" s="162">
        <v>43497</v>
      </c>
      <c r="X173" s="162"/>
      <c r="Y173" s="458">
        <v>43830</v>
      </c>
      <c r="Z173" s="161" t="s">
        <v>382</v>
      </c>
      <c r="AA173" s="454">
        <v>1</v>
      </c>
      <c r="AB173" s="459">
        <f t="shared" si="178"/>
        <v>1</v>
      </c>
      <c r="AC173" s="577">
        <f t="shared" si="179"/>
        <v>1</v>
      </c>
      <c r="AD173" s="736" t="str">
        <f t="shared" si="180"/>
        <v>OK</v>
      </c>
      <c r="AG173" s="738" t="str">
        <f t="shared" si="181"/>
        <v>CUMPLIDA</v>
      </c>
      <c r="BH173" s="738" t="str">
        <f t="shared" ref="BH173:BH210" si="182">IF(AC173=100%,"CUMPLIDA","INCUMPLIDA")</f>
        <v>CUMPLIDA</v>
      </c>
      <c r="BJ173" s="753" t="str">
        <f t="shared" ref="BJ173:BJ210" si="183">IF(AG173="CUMPLIDA","CERRADO","ABIERTO")</f>
        <v>CERRADO</v>
      </c>
    </row>
    <row r="174" spans="1:62" s="739" customFormat="1" ht="35.1" customHeight="1" x14ac:dyDescent="0.2">
      <c r="A174" s="454"/>
      <c r="B174" s="454"/>
      <c r="C174" s="752" t="s">
        <v>154</v>
      </c>
      <c r="D174" s="454"/>
      <c r="E174" s="910"/>
      <c r="F174" s="454"/>
      <c r="G174" s="454">
        <v>4</v>
      </c>
      <c r="H174" s="455" t="s">
        <v>722</v>
      </c>
      <c r="I174" s="157" t="s">
        <v>366</v>
      </c>
      <c r="J174" s="152" t="s">
        <v>371</v>
      </c>
      <c r="K174" s="157" t="s">
        <v>376</v>
      </c>
      <c r="L174" s="158" t="s">
        <v>712</v>
      </c>
      <c r="M174" s="456">
        <v>1</v>
      </c>
      <c r="N174" s="752" t="s">
        <v>69</v>
      </c>
      <c r="O174" s="752" t="str">
        <f>IF(H174="","",VLOOKUP(H174,'[1]Procedimientos Publicar'!$C$6:$E$85,3,FALSE))</f>
        <v>SECRETARIA GENERAL</v>
      </c>
      <c r="P174" s="580" t="s">
        <v>380</v>
      </c>
      <c r="Q174" s="454"/>
      <c r="R174" s="454"/>
      <c r="S174" s="454"/>
      <c r="T174" s="457">
        <v>1</v>
      </c>
      <c r="U174" s="157" t="s">
        <v>376</v>
      </c>
      <c r="V174" s="163"/>
      <c r="W174" s="164"/>
      <c r="X174" s="164"/>
      <c r="Y174" s="458">
        <v>43830</v>
      </c>
      <c r="Z174" s="329" t="s">
        <v>705</v>
      </c>
      <c r="AA174" s="454">
        <v>1</v>
      </c>
      <c r="AB174" s="459">
        <f t="shared" si="178"/>
        <v>1</v>
      </c>
      <c r="AC174" s="577">
        <f t="shared" si="179"/>
        <v>1</v>
      </c>
      <c r="AD174" s="736" t="str">
        <f>IF(AA174="","",IF(AC174&lt;100%, IF(AC174&lt;25%, "ALERTA","EN TERMINO"), IF(AC174=100%, "OK", "EN TERMINO")))</f>
        <v>OK</v>
      </c>
      <c r="AG174" s="738" t="str">
        <f t="shared" si="181"/>
        <v>CUMPLIDA</v>
      </c>
      <c r="BH174" s="738" t="str">
        <f t="shared" si="182"/>
        <v>CUMPLIDA</v>
      </c>
      <c r="BJ174" s="753" t="str">
        <f t="shared" si="183"/>
        <v>CERRADO</v>
      </c>
    </row>
    <row r="175" spans="1:62" s="739" customFormat="1" ht="35.1" customHeight="1" x14ac:dyDescent="0.2">
      <c r="A175" s="454"/>
      <c r="B175" s="454"/>
      <c r="C175" s="752" t="s">
        <v>154</v>
      </c>
      <c r="D175" s="454"/>
      <c r="E175" s="910"/>
      <c r="F175" s="454"/>
      <c r="G175" s="454">
        <v>5</v>
      </c>
      <c r="H175" s="455" t="s">
        <v>722</v>
      </c>
      <c r="I175" s="578" t="s">
        <v>367</v>
      </c>
      <c r="J175" s="610" t="s">
        <v>373</v>
      </c>
      <c r="K175" s="159" t="s">
        <v>377</v>
      </c>
      <c r="L175" s="610" t="s">
        <v>378</v>
      </c>
      <c r="M175" s="156">
        <v>5</v>
      </c>
      <c r="N175" s="752" t="s">
        <v>69</v>
      </c>
      <c r="O175" s="752" t="str">
        <f>IF(H175="","",VLOOKUP(H175,'[1]Procedimientos Publicar'!$C$6:$E$85,3,FALSE))</f>
        <v>SECRETARIA GENERAL</v>
      </c>
      <c r="P175" s="359" t="s">
        <v>361</v>
      </c>
      <c r="Q175" s="454"/>
      <c r="R175" s="454"/>
      <c r="S175" s="454"/>
      <c r="T175" s="457">
        <v>1</v>
      </c>
      <c r="U175" s="159" t="s">
        <v>377</v>
      </c>
      <c r="V175" s="162">
        <v>43525</v>
      </c>
      <c r="W175" s="162">
        <v>43556</v>
      </c>
      <c r="X175" s="162"/>
      <c r="Y175" s="458">
        <v>43830</v>
      </c>
      <c r="Z175" s="463" t="s">
        <v>384</v>
      </c>
      <c r="AA175" s="454">
        <v>5</v>
      </c>
      <c r="AB175" s="459">
        <f t="shared" si="178"/>
        <v>1</v>
      </c>
      <c r="AC175" s="577">
        <f t="shared" si="179"/>
        <v>1</v>
      </c>
      <c r="AD175" s="736" t="str">
        <f t="shared" si="180"/>
        <v>OK</v>
      </c>
      <c r="AG175" s="738" t="str">
        <f t="shared" si="181"/>
        <v>CUMPLIDA</v>
      </c>
      <c r="BH175" s="738" t="str">
        <f t="shared" si="182"/>
        <v>CUMPLIDA</v>
      </c>
      <c r="BJ175" s="753" t="str">
        <f t="shared" si="183"/>
        <v>CERRADO</v>
      </c>
    </row>
    <row r="176" spans="1:62" s="739" customFormat="1" ht="35.1" customHeight="1" x14ac:dyDescent="0.2">
      <c r="A176" s="454"/>
      <c r="B176" s="454"/>
      <c r="C176" s="752" t="s">
        <v>154</v>
      </c>
      <c r="D176" s="454"/>
      <c r="E176" s="910"/>
      <c r="F176" s="454"/>
      <c r="G176" s="454">
        <v>6</v>
      </c>
      <c r="H176" s="455" t="s">
        <v>722</v>
      </c>
      <c r="I176" s="575" t="s">
        <v>368</v>
      </c>
      <c r="J176" s="454"/>
      <c r="K176" s="454"/>
      <c r="L176" s="454"/>
      <c r="M176" s="454"/>
      <c r="N176" s="752" t="s">
        <v>69</v>
      </c>
      <c r="O176" s="752" t="str">
        <f>IF(H176="","",VLOOKUP(H176,'[1]Procedimientos Publicar'!$C$6:$E$85,3,FALSE))</f>
        <v>SECRETARIA GENERAL</v>
      </c>
      <c r="P176" s="454"/>
      <c r="Q176" s="454"/>
      <c r="R176" s="454"/>
      <c r="S176" s="454"/>
      <c r="T176" s="457">
        <v>1</v>
      </c>
      <c r="U176" s="454"/>
      <c r="V176" s="454"/>
      <c r="W176" s="454"/>
      <c r="X176" s="454"/>
      <c r="Y176" s="458">
        <v>43830</v>
      </c>
      <c r="Z176" s="576"/>
      <c r="AA176" s="454"/>
      <c r="AB176" s="459" t="str">
        <f t="shared" si="178"/>
        <v/>
      </c>
      <c r="AC176" s="577" t="str">
        <f t="shared" si="179"/>
        <v/>
      </c>
      <c r="AD176" s="736" t="str">
        <f t="shared" si="180"/>
        <v/>
      </c>
      <c r="AG176" s="738" t="str">
        <f t="shared" si="181"/>
        <v>PENDIENTE</v>
      </c>
      <c r="AH176" s="447">
        <v>44012</v>
      </c>
      <c r="AN176" s="754" t="s">
        <v>1068</v>
      </c>
      <c r="BH176" s="741"/>
      <c r="BJ176" s="753" t="s">
        <v>1079</v>
      </c>
    </row>
    <row r="177" spans="1:62" s="739" customFormat="1" ht="35.1" customHeight="1" x14ac:dyDescent="0.2">
      <c r="A177" s="454"/>
      <c r="B177" s="454"/>
      <c r="C177" s="752" t="s">
        <v>154</v>
      </c>
      <c r="D177" s="454"/>
      <c r="E177" s="910"/>
      <c r="F177" s="454"/>
      <c r="G177" s="454">
        <v>7</v>
      </c>
      <c r="H177" s="455" t="s">
        <v>722</v>
      </c>
      <c r="I177" s="575" t="s">
        <v>369</v>
      </c>
      <c r="J177" s="454"/>
      <c r="K177" s="454"/>
      <c r="L177" s="454"/>
      <c r="M177" s="454"/>
      <c r="N177" s="752" t="s">
        <v>69</v>
      </c>
      <c r="O177" s="752" t="str">
        <f>IF(H177="","",VLOOKUP(H177,'[1]Procedimientos Publicar'!$C$6:$E$85,3,FALSE))</f>
        <v>SECRETARIA GENERAL</v>
      </c>
      <c r="P177" s="454"/>
      <c r="Q177" s="454"/>
      <c r="R177" s="454"/>
      <c r="S177" s="454"/>
      <c r="T177" s="457">
        <v>1</v>
      </c>
      <c r="U177" s="454"/>
      <c r="V177" s="454"/>
      <c r="W177" s="454"/>
      <c r="X177" s="454"/>
      <c r="Y177" s="458">
        <v>43830</v>
      </c>
      <c r="Z177" s="576"/>
      <c r="AA177" s="454"/>
      <c r="AB177" s="459" t="str">
        <f t="shared" si="178"/>
        <v/>
      </c>
      <c r="AC177" s="577" t="str">
        <f t="shared" si="179"/>
        <v/>
      </c>
      <c r="AD177" s="736" t="str">
        <f t="shared" si="180"/>
        <v/>
      </c>
      <c r="AG177" s="738" t="str">
        <f t="shared" si="181"/>
        <v>PENDIENTE</v>
      </c>
      <c r="AH177" s="447">
        <v>44012</v>
      </c>
      <c r="AN177" s="754" t="s">
        <v>1068</v>
      </c>
      <c r="BH177" s="741"/>
      <c r="BJ177" s="753" t="s">
        <v>1079</v>
      </c>
    </row>
    <row r="178" spans="1:62" s="739" customFormat="1" ht="35.1" customHeight="1" x14ac:dyDescent="0.25">
      <c r="A178" s="454"/>
      <c r="B178" s="454"/>
      <c r="C178" s="752" t="s">
        <v>154</v>
      </c>
      <c r="D178" s="454"/>
      <c r="E178" s="910"/>
      <c r="F178" s="454"/>
      <c r="G178" s="454">
        <v>8</v>
      </c>
      <c r="H178" s="455" t="s">
        <v>722</v>
      </c>
      <c r="I178" s="578" t="s">
        <v>370</v>
      </c>
      <c r="J178" s="579"/>
      <c r="K178" s="454"/>
      <c r="L178" s="454"/>
      <c r="M178" s="454">
        <v>1</v>
      </c>
      <c r="N178" s="752" t="s">
        <v>69</v>
      </c>
      <c r="O178" s="752" t="str">
        <f>IF(H178="","",VLOOKUP(H178,'[1]Procedimientos Publicar'!$C$6:$E$85,3,FALSE))</f>
        <v>SECRETARIA GENERAL</v>
      </c>
      <c r="P178" s="580" t="s">
        <v>253</v>
      </c>
      <c r="Q178" s="454"/>
      <c r="R178" s="454"/>
      <c r="S178" s="454"/>
      <c r="T178" s="457">
        <v>1</v>
      </c>
      <c r="U178" s="454"/>
      <c r="V178" s="454"/>
      <c r="W178" s="454"/>
      <c r="X178" s="454"/>
      <c r="Y178" s="458">
        <v>43830</v>
      </c>
      <c r="Z178" s="581" t="s">
        <v>383</v>
      </c>
      <c r="AA178" s="454">
        <v>0</v>
      </c>
      <c r="AB178" s="459">
        <f t="shared" si="178"/>
        <v>0</v>
      </c>
      <c r="AC178" s="577">
        <f t="shared" si="179"/>
        <v>0</v>
      </c>
      <c r="AD178" s="736" t="str">
        <f t="shared" si="180"/>
        <v>ALERTA</v>
      </c>
      <c r="AG178" s="738" t="str">
        <f>IF(AC178=100%,IF(AC178&gt;25%,"CUMPLIDA","PENDIENTE"),IF(AC178&lt;25%,"INCUMPLIDA","PENDIENTE"))</f>
        <v>INCUMPLIDA</v>
      </c>
      <c r="AH178" s="447">
        <v>44012</v>
      </c>
      <c r="AN178" s="359" t="s">
        <v>1065</v>
      </c>
      <c r="AQ178" s="9">
        <v>44150</v>
      </c>
      <c r="AR178" s="9"/>
      <c r="AS178" s="737"/>
      <c r="AT178" s="10" t="str">
        <f>(IF(AS178="","",IF(OR($M178=0,$M178="",AQ178=""),"",AS178/$M178)))</f>
        <v/>
      </c>
      <c r="AU178" s="11" t="str">
        <f>(IF(OR($T178="",AT178=""),"",IF(OR($T178=0,AT178=0),0,IF((AT178*100%)/$T178&gt;100%,100%,(AT178*100%)/$T178))))</f>
        <v/>
      </c>
      <c r="AV178" s="736" t="str">
        <f>IF(AS178="","",IF(AU178&lt;100%, IF(AU178&lt;75%, "ALERTA","EN TERMINO"), IF(AU178=100%, "OK", "EN TERMINO")))</f>
        <v/>
      </c>
      <c r="AW178" s="841" t="s">
        <v>1337</v>
      </c>
      <c r="AY178" s="738"/>
      <c r="AZ178" s="9"/>
      <c r="BA178" s="737"/>
      <c r="BB178" s="737"/>
      <c r="BC178" s="7" t="str">
        <f>(IF(BB178="","",IF(OR($M178=0,$M178="",AZ178=""),"",BB178/$M178)))</f>
        <v/>
      </c>
      <c r="BD178" s="12" t="str">
        <f>(IF(OR($T178="",BC178=""),"",IF(OR($T178=0,BC178=0),0,IF((BC178*100%)/$T178&gt;100%,100%,(BC178*100%)/$T178))))</f>
        <v/>
      </c>
      <c r="BE178" s="736" t="str">
        <f>IF(BB178="","",IF(BD178&lt;100%, IF(BD178&lt;100%, "ALERTA","EN TERMINO"), IF(BD178=100%, "OK", "EN TERMINO")))</f>
        <v/>
      </c>
      <c r="BF178" s="737"/>
      <c r="BG178" s="737"/>
      <c r="BH178" s="738" t="str">
        <f>IF(AL178=100%,"CUMPLIDA","INCUMPLIDA")</f>
        <v>INCUMPLIDA</v>
      </c>
      <c r="BI178" s="821"/>
      <c r="BJ178" s="820" t="s">
        <v>1301</v>
      </c>
    </row>
    <row r="179" spans="1:62" s="739" customFormat="1" ht="35.1" customHeight="1" x14ac:dyDescent="0.2">
      <c r="A179" s="751"/>
      <c r="B179" s="751"/>
      <c r="C179" s="755" t="s">
        <v>154</v>
      </c>
      <c r="D179" s="751"/>
      <c r="E179" s="916" t="s">
        <v>385</v>
      </c>
      <c r="F179" s="751"/>
      <c r="G179" s="751">
        <v>1</v>
      </c>
      <c r="H179" s="627" t="s">
        <v>722</v>
      </c>
      <c r="I179" s="165" t="s">
        <v>386</v>
      </c>
      <c r="J179" s="151" t="s">
        <v>387</v>
      </c>
      <c r="K179" s="150" t="s">
        <v>389</v>
      </c>
      <c r="L179" s="150" t="s">
        <v>388</v>
      </c>
      <c r="M179" s="751">
        <v>1</v>
      </c>
      <c r="N179" s="755" t="s">
        <v>69</v>
      </c>
      <c r="O179" s="755" t="str">
        <f>IF(H179="","",VLOOKUP(H179,'[1]Procedimientos Publicar'!$C$6:$E$85,3,FALSE))</f>
        <v>SECRETARIA GENERAL</v>
      </c>
      <c r="P179" s="755" t="s">
        <v>361</v>
      </c>
      <c r="Q179" s="751"/>
      <c r="R179" s="751"/>
      <c r="S179" s="751"/>
      <c r="T179" s="631">
        <v>1</v>
      </c>
      <c r="U179" s="150" t="s">
        <v>389</v>
      </c>
      <c r="V179" s="167">
        <v>43617</v>
      </c>
      <c r="W179" s="167">
        <v>43800</v>
      </c>
      <c r="X179" s="167"/>
      <c r="Y179" s="632">
        <v>43830</v>
      </c>
      <c r="Z179" s="181" t="s">
        <v>390</v>
      </c>
      <c r="AA179" s="751">
        <v>1</v>
      </c>
      <c r="AB179" s="633">
        <f t="shared" si="178"/>
        <v>1</v>
      </c>
      <c r="AC179" s="634">
        <f t="shared" si="179"/>
        <v>1</v>
      </c>
      <c r="AD179" s="736" t="str">
        <f t="shared" si="180"/>
        <v>OK</v>
      </c>
      <c r="AG179" s="738" t="str">
        <f t="shared" si="181"/>
        <v>CUMPLIDA</v>
      </c>
      <c r="BH179" s="738" t="str">
        <f t="shared" si="182"/>
        <v>CUMPLIDA</v>
      </c>
      <c r="BJ179" s="753" t="str">
        <f t="shared" si="183"/>
        <v>CERRADO</v>
      </c>
    </row>
    <row r="180" spans="1:62" s="739" customFormat="1" ht="35.1" customHeight="1" x14ac:dyDescent="0.25">
      <c r="A180" s="751"/>
      <c r="B180" s="751"/>
      <c r="C180" s="755" t="s">
        <v>154</v>
      </c>
      <c r="D180" s="751"/>
      <c r="E180" s="916"/>
      <c r="F180" s="751"/>
      <c r="G180" s="751">
        <v>2</v>
      </c>
      <c r="H180" s="627" t="s">
        <v>722</v>
      </c>
      <c r="I180" s="636" t="s">
        <v>1066</v>
      </c>
      <c r="J180" s="637"/>
      <c r="K180" s="751"/>
      <c r="L180" s="751"/>
      <c r="M180" s="751"/>
      <c r="N180" s="755" t="s">
        <v>69</v>
      </c>
      <c r="O180" s="755" t="str">
        <f>IF(H180="","",VLOOKUP(H180,'[1]Procedimientos Publicar'!$C$6:$E$85,3,FALSE))</f>
        <v>SECRETARIA GENERAL</v>
      </c>
      <c r="P180" s="755" t="s">
        <v>361</v>
      </c>
      <c r="Q180" s="751"/>
      <c r="R180" s="751"/>
      <c r="S180" s="751"/>
      <c r="T180" s="631">
        <v>1</v>
      </c>
      <c r="U180" s="751"/>
      <c r="V180" s="751"/>
      <c r="W180" s="751"/>
      <c r="X180" s="751"/>
      <c r="Y180" s="632">
        <v>43830</v>
      </c>
      <c r="Z180" s="751"/>
      <c r="AA180" s="751"/>
      <c r="AB180" s="633" t="str">
        <f t="shared" si="178"/>
        <v/>
      </c>
      <c r="AC180" s="634" t="str">
        <f t="shared" si="179"/>
        <v/>
      </c>
      <c r="AD180" s="736" t="str">
        <f t="shared" si="180"/>
        <v/>
      </c>
      <c r="AG180" s="738" t="str">
        <f t="shared" si="181"/>
        <v>PENDIENTE</v>
      </c>
      <c r="AH180" s="447">
        <v>44012</v>
      </c>
      <c r="AN180" s="754" t="s">
        <v>1067</v>
      </c>
      <c r="BH180" s="741"/>
      <c r="BJ180" s="753" t="s">
        <v>1064</v>
      </c>
    </row>
    <row r="181" spans="1:62" s="739" customFormat="1" ht="35.1" customHeight="1" x14ac:dyDescent="0.2">
      <c r="A181" s="582"/>
      <c r="B181" s="582"/>
      <c r="C181" s="587" t="s">
        <v>154</v>
      </c>
      <c r="D181" s="582"/>
      <c r="E181" s="917" t="s">
        <v>391</v>
      </c>
      <c r="F181" s="582"/>
      <c r="G181" s="582">
        <v>1</v>
      </c>
      <c r="H181" s="583" t="s">
        <v>722</v>
      </c>
      <c r="I181" s="168" t="s">
        <v>392</v>
      </c>
      <c r="J181" s="169" t="s">
        <v>394</v>
      </c>
      <c r="K181" s="170" t="s">
        <v>710</v>
      </c>
      <c r="L181" s="170" t="s">
        <v>395</v>
      </c>
      <c r="M181" s="582">
        <v>7</v>
      </c>
      <c r="N181" s="587" t="s">
        <v>69</v>
      </c>
      <c r="O181" s="587" t="str">
        <f>IF(H181="","",VLOOKUP(H181,'[1]Procedimientos Publicar'!$C$6:$E$85,3,FALSE))</f>
        <v>SECRETARIA GENERAL</v>
      </c>
      <c r="P181" s="587" t="s">
        <v>361</v>
      </c>
      <c r="Q181" s="582"/>
      <c r="R181" s="582"/>
      <c r="S181" s="582"/>
      <c r="T181" s="588">
        <v>1</v>
      </c>
      <c r="U181" s="170" t="s">
        <v>397</v>
      </c>
      <c r="V181" s="171">
        <v>43617</v>
      </c>
      <c r="W181" s="171">
        <v>43800</v>
      </c>
      <c r="X181" s="171"/>
      <c r="Y181" s="589">
        <v>43830</v>
      </c>
      <c r="Z181" s="61" t="s">
        <v>398</v>
      </c>
      <c r="AA181" s="582">
        <v>7</v>
      </c>
      <c r="AB181" s="590">
        <f t="shared" si="178"/>
        <v>1</v>
      </c>
      <c r="AC181" s="591">
        <f t="shared" si="179"/>
        <v>1</v>
      </c>
      <c r="AD181" s="736" t="str">
        <f t="shared" si="180"/>
        <v>OK</v>
      </c>
      <c r="AG181" s="738" t="str">
        <f t="shared" si="181"/>
        <v>CUMPLIDA</v>
      </c>
      <c r="BH181" s="738" t="str">
        <f t="shared" si="182"/>
        <v>CUMPLIDA</v>
      </c>
      <c r="BJ181" s="753" t="str">
        <f t="shared" si="183"/>
        <v>CERRADO</v>
      </c>
    </row>
    <row r="182" spans="1:62" s="739" customFormat="1" ht="35.1" customHeight="1" x14ac:dyDescent="0.2">
      <c r="A182" s="582"/>
      <c r="B182" s="582"/>
      <c r="C182" s="587" t="s">
        <v>154</v>
      </c>
      <c r="D182" s="582"/>
      <c r="E182" s="917"/>
      <c r="F182" s="582"/>
      <c r="G182" s="582">
        <v>2</v>
      </c>
      <c r="H182" s="583" t="s">
        <v>722</v>
      </c>
      <c r="I182" s="584" t="s">
        <v>393</v>
      </c>
      <c r="J182" s="585"/>
      <c r="K182" s="586"/>
      <c r="L182" s="582"/>
      <c r="M182" s="582"/>
      <c r="N182" s="587" t="s">
        <v>69</v>
      </c>
      <c r="O182" s="587" t="str">
        <f>IF(H182="","",VLOOKUP(H182,'[1]Procedimientos Publicar'!$C$6:$E$85,3,FALSE))</f>
        <v>SECRETARIA GENERAL</v>
      </c>
      <c r="P182" s="587" t="s">
        <v>361</v>
      </c>
      <c r="Q182" s="582"/>
      <c r="R182" s="582"/>
      <c r="S182" s="582"/>
      <c r="T182" s="588">
        <v>1</v>
      </c>
      <c r="U182" s="582"/>
      <c r="V182" s="582"/>
      <c r="W182" s="582"/>
      <c r="X182" s="582"/>
      <c r="Y182" s="589">
        <v>43830</v>
      </c>
      <c r="Z182" s="582"/>
      <c r="AA182" s="582"/>
      <c r="AB182" s="590" t="str">
        <f t="shared" si="178"/>
        <v/>
      </c>
      <c r="AC182" s="591" t="str">
        <f t="shared" si="179"/>
        <v/>
      </c>
      <c r="AD182" s="736" t="str">
        <f t="shared" si="180"/>
        <v/>
      </c>
      <c r="AG182" s="738" t="str">
        <f t="shared" si="181"/>
        <v>PENDIENTE</v>
      </c>
      <c r="AH182" s="447">
        <v>44012</v>
      </c>
      <c r="AN182" s="359" t="s">
        <v>1080</v>
      </c>
      <c r="AQ182" s="9">
        <v>44150</v>
      </c>
      <c r="AT182" s="10" t="str">
        <f t="shared" ref="AT182" si="184">(IF(AS182="","",IF(OR($M182=0,$M182="",AQ182=""),"",AS182/$M182)))</f>
        <v/>
      </c>
      <c r="AU182" s="11" t="str">
        <f t="shared" ref="AU182" si="185">(IF(OR($T182="",AT182=""),"",IF(OR($T182=0,AT182=0),0,IF((AT182*100%)/$T182&gt;100%,100%,(AT182*100%)/$T182))))</f>
        <v/>
      </c>
      <c r="AV182" s="736" t="str">
        <f t="shared" ref="AV182" si="186">IF(AS182="","",IF(AU182&lt;100%, IF(AU182&lt;75%, "ALERTA","EN TERMINO"), IF(AU182=100%, "OK", "EN TERMINO")))</f>
        <v/>
      </c>
      <c r="AW182" s="841" t="s">
        <v>1337</v>
      </c>
      <c r="AY182" s="738"/>
      <c r="AZ182" s="9"/>
      <c r="BA182" s="737"/>
      <c r="BB182" s="737"/>
      <c r="BC182" s="7" t="str">
        <f t="shared" ref="BC182" si="187">(IF(BB182="","",IF(OR($M182=0,$M182="",AZ182=""),"",BB182/$M182)))</f>
        <v/>
      </c>
      <c r="BD182" s="12" t="str">
        <f t="shared" ref="BD182" si="188">(IF(OR($T182="",BC182=""),"",IF(OR($T182=0,BC182=0),0,IF((BC182*100%)/$T182&gt;100%,100%,(BC182*100%)/$T182))))</f>
        <v/>
      </c>
      <c r="BE182" s="736" t="str">
        <f t="shared" ref="BE182" si="189">IF(BB182="","",IF(BD182&lt;100%, IF(BD182&lt;100%, "ALERTA","EN TERMINO"), IF(BD182=100%, "OK", "EN TERMINO")))</f>
        <v/>
      </c>
      <c r="BF182" s="737"/>
      <c r="BG182" s="737"/>
      <c r="BH182" s="738" t="str">
        <f t="shared" ref="BH182" si="190">IF(AL182=100%,"CUMPLIDA","INCUMPLIDA")</f>
        <v>INCUMPLIDA</v>
      </c>
      <c r="BI182" s="821"/>
      <c r="BJ182" s="820" t="s">
        <v>1301</v>
      </c>
    </row>
    <row r="183" spans="1:62" s="739" customFormat="1" ht="35.1" customHeight="1" x14ac:dyDescent="0.25">
      <c r="A183" s="592"/>
      <c r="B183" s="592"/>
      <c r="C183" s="597" t="s">
        <v>154</v>
      </c>
      <c r="D183" s="592"/>
      <c r="E183" s="918" t="s">
        <v>414</v>
      </c>
      <c r="F183" s="592"/>
      <c r="G183" s="592">
        <v>1</v>
      </c>
      <c r="H183" s="593" t="s">
        <v>722</v>
      </c>
      <c r="I183" s="594" t="s">
        <v>399</v>
      </c>
      <c r="J183" s="592"/>
      <c r="K183" s="595"/>
      <c r="L183" s="592"/>
      <c r="M183" s="596">
        <v>1</v>
      </c>
      <c r="N183" s="597" t="s">
        <v>69</v>
      </c>
      <c r="O183" s="597" t="str">
        <f>IF(H183="","",VLOOKUP(H183,'[1]Procedimientos Publicar'!$C$6:$E$85,3,FALSE))</f>
        <v>SECRETARIA GENERAL</v>
      </c>
      <c r="P183" s="597" t="s">
        <v>361</v>
      </c>
      <c r="Q183" s="592"/>
      <c r="R183" s="592"/>
      <c r="S183" s="592"/>
      <c r="T183" s="598">
        <v>1</v>
      </c>
      <c r="U183" s="592"/>
      <c r="V183" s="599"/>
      <c r="W183" s="599"/>
      <c r="X183" s="599"/>
      <c r="Y183" s="600">
        <v>43830</v>
      </c>
      <c r="Z183" s="601" t="s">
        <v>418</v>
      </c>
      <c r="AA183" s="592"/>
      <c r="AB183" s="602" t="str">
        <f t="shared" si="178"/>
        <v/>
      </c>
      <c r="AC183" s="603" t="str">
        <f t="shared" si="179"/>
        <v/>
      </c>
      <c r="AD183" s="736" t="str">
        <f t="shared" si="180"/>
        <v/>
      </c>
      <c r="AE183" s="734"/>
      <c r="AG183" s="738" t="str">
        <f t="shared" si="181"/>
        <v>PENDIENTE</v>
      </c>
      <c r="AH183" s="447">
        <v>44012</v>
      </c>
      <c r="AI183" s="734" t="s">
        <v>1134</v>
      </c>
      <c r="AJ183" s="747">
        <v>1</v>
      </c>
      <c r="AK183" s="745">
        <f>(IF(AJ183="","",IF(OR($M183=0,$M183="",AH183=""),"",AJ183/$M183)))</f>
        <v>1</v>
      </c>
      <c r="AL183" s="744">
        <f>(IF(OR($T183="",AK183=""),"",IF(OR($T183=0,AK183=0),0,IF((AK183*100%)/$T183&gt;100%,100%,(AK183*100%)/$T183))))</f>
        <v>1</v>
      </c>
      <c r="AM183" s="736" t="str">
        <f>IF(AJ183="","",IF(AL183&lt;100%, IF(AL183&lt;50%, "ALERTA","EN TERMINO"), IF(AL183=100%, "OK", "EN TERMINO")))</f>
        <v>OK</v>
      </c>
      <c r="AN183" s="748" t="s">
        <v>1163</v>
      </c>
      <c r="AO183" s="747"/>
      <c r="AP183" s="738" t="str">
        <f>IF(AL183=100%,IF(AL183&gt;50%,"CUMPLIDA","PENDIENTE"),IF(AL183&lt;50%,"INCUMPLIDA","PENDIENTE"))</f>
        <v>CUMPLIDA</v>
      </c>
      <c r="AQ183" s="735"/>
      <c r="AR183" s="735"/>
      <c r="AS183" s="735"/>
      <c r="AT183" s="735"/>
      <c r="AU183" s="735"/>
      <c r="AV183" s="735"/>
      <c r="AW183" s="735"/>
      <c r="AX183" s="735"/>
      <c r="AY183" s="735"/>
      <c r="AZ183" s="735"/>
      <c r="BA183" s="735"/>
      <c r="BB183" s="735"/>
      <c r="BC183" s="735"/>
      <c r="BD183" s="735"/>
      <c r="BE183" s="735"/>
      <c r="BF183" s="735"/>
      <c r="BG183" s="735"/>
      <c r="BH183" s="738" t="str">
        <f>IF(AL183=100%,"CUMPLIDA","INCUMPLIDA")</f>
        <v>CUMPLIDA</v>
      </c>
      <c r="BI183" s="735"/>
      <c r="BJ183" s="753" t="str">
        <f>IF(AP183="CUMPLIDA","CERRADO","ABIERTO")</f>
        <v>CERRADO</v>
      </c>
    </row>
    <row r="184" spans="1:62" s="739" customFormat="1" ht="35.1" customHeight="1" x14ac:dyDescent="0.25">
      <c r="A184" s="592"/>
      <c r="B184" s="592"/>
      <c r="C184" s="597" t="s">
        <v>154</v>
      </c>
      <c r="D184" s="592"/>
      <c r="E184" s="918"/>
      <c r="F184" s="592"/>
      <c r="G184" s="592">
        <v>2</v>
      </c>
      <c r="H184" s="593" t="s">
        <v>722</v>
      </c>
      <c r="I184" s="604" t="s">
        <v>400</v>
      </c>
      <c r="J184" s="592"/>
      <c r="K184" s="595"/>
      <c r="L184" s="592"/>
      <c r="M184" s="596"/>
      <c r="N184" s="597" t="s">
        <v>69</v>
      </c>
      <c r="O184" s="597" t="str">
        <f>IF(H184="","",VLOOKUP(H184,'[1]Procedimientos Publicar'!$C$6:$E$85,3,FALSE))</f>
        <v>SECRETARIA GENERAL</v>
      </c>
      <c r="P184" s="597" t="s">
        <v>361</v>
      </c>
      <c r="Q184" s="592"/>
      <c r="R184" s="592"/>
      <c r="S184" s="592"/>
      <c r="T184" s="598">
        <v>1</v>
      </c>
      <c r="U184" s="592"/>
      <c r="V184" s="599"/>
      <c r="W184" s="599"/>
      <c r="X184" s="599"/>
      <c r="Y184" s="600">
        <v>43830</v>
      </c>
      <c r="Z184" s="601" t="s">
        <v>1133</v>
      </c>
      <c r="AA184" s="592"/>
      <c r="AB184" s="602" t="str">
        <f t="shared" si="178"/>
        <v/>
      </c>
      <c r="AC184" s="603" t="str">
        <f t="shared" si="179"/>
        <v/>
      </c>
      <c r="AD184" s="736" t="str">
        <f t="shared" si="180"/>
        <v/>
      </c>
      <c r="AE184" s="734"/>
      <c r="AG184" s="738" t="str">
        <f t="shared" si="181"/>
        <v>PENDIENTE</v>
      </c>
      <c r="AH184" s="447">
        <v>44012</v>
      </c>
      <c r="AI184" s="734" t="s">
        <v>1162</v>
      </c>
      <c r="AN184" s="754"/>
      <c r="AQ184" s="9">
        <v>44150</v>
      </c>
      <c r="AT184" s="10" t="str">
        <f t="shared" ref="AT184" si="191">(IF(AS184="","",IF(OR($M184=0,$M184="",AQ184=""),"",AS184/$M184)))</f>
        <v/>
      </c>
      <c r="AU184" s="11" t="str">
        <f t="shared" ref="AU184" si="192">(IF(OR($T184="",AT184=""),"",IF(OR($T184=0,AT184=0),0,IF((AT184*100%)/$T184&gt;100%,100%,(AT184*100%)/$T184))))</f>
        <v/>
      </c>
      <c r="AV184" s="736" t="str">
        <f t="shared" ref="AV184" si="193">IF(AS184="","",IF(AU184&lt;100%, IF(AU184&lt;75%, "ALERTA","EN TERMINO"), IF(AU184=100%, "OK", "EN TERMINO")))</f>
        <v/>
      </c>
      <c r="AW184" s="743" t="s">
        <v>1338</v>
      </c>
      <c r="AY184" s="738" t="str">
        <f t="shared" ref="AY184" si="194">IF(AU184=100%,IF(AU184&gt;75%,"CUMPLIDA","PENDIENTE"),IF(AU184&lt;75%,"INCUMPLIDA","PENDIENTE"))</f>
        <v>PENDIENTE</v>
      </c>
      <c r="AZ184" s="9"/>
      <c r="BA184" s="737"/>
      <c r="BB184" s="737"/>
      <c r="BC184" s="7" t="str">
        <f t="shared" ref="BC184" si="195">(IF(BB184="","",IF(OR($M184=0,$M184="",AZ184=""),"",BB184/$M184)))</f>
        <v/>
      </c>
      <c r="BD184" s="12" t="str">
        <f t="shared" ref="BD184" si="196">(IF(OR($T184="",BC184=""),"",IF(OR($T184=0,BC184=0),0,IF((BC184*100%)/$T184&gt;100%,100%,(BC184*100%)/$T184))))</f>
        <v/>
      </c>
      <c r="BE184" s="736" t="str">
        <f t="shared" ref="BE184" si="197">IF(BB184="","",IF(BD184&lt;100%, IF(BD184&lt;100%, "ALERTA","EN TERMINO"), IF(BD184=100%, "OK", "EN TERMINO")))</f>
        <v/>
      </c>
      <c r="BF184" s="737"/>
      <c r="BG184" s="737"/>
      <c r="BH184" s="738" t="str">
        <f t="shared" ref="BH184" si="198">IF(AL184=100%,"CUMPLIDA","INCUMPLIDA")</f>
        <v>INCUMPLIDA</v>
      </c>
      <c r="BI184" s="821"/>
      <c r="BJ184" s="821" t="str">
        <f t="shared" ref="BJ184" si="199">IF(AY184="CUMPLIDA","CERRADO","ABIERTO")</f>
        <v>ABIERTO</v>
      </c>
    </row>
    <row r="185" spans="1:62" s="739" customFormat="1" ht="35.1" customHeight="1" x14ac:dyDescent="0.25">
      <c r="A185" s="592"/>
      <c r="B185" s="592"/>
      <c r="C185" s="597" t="s">
        <v>154</v>
      </c>
      <c r="D185" s="592"/>
      <c r="E185" s="918"/>
      <c r="F185" s="592"/>
      <c r="G185" s="592">
        <v>3</v>
      </c>
      <c r="H185" s="593" t="s">
        <v>722</v>
      </c>
      <c r="I185" s="604" t="s">
        <v>401</v>
      </c>
      <c r="J185" s="592"/>
      <c r="K185" s="605"/>
      <c r="L185" s="592"/>
      <c r="M185" s="596">
        <v>1</v>
      </c>
      <c r="N185" s="597" t="s">
        <v>69</v>
      </c>
      <c r="O185" s="597" t="str">
        <f>IF(H185="","",VLOOKUP(H185,'[1]Procedimientos Publicar'!$C$6:$E$85,3,FALSE))</f>
        <v>SECRETARIA GENERAL</v>
      </c>
      <c r="P185" s="606" t="s">
        <v>168</v>
      </c>
      <c r="Q185" s="592"/>
      <c r="R185" s="592"/>
      <c r="S185" s="592"/>
      <c r="T185" s="598">
        <v>1</v>
      </c>
      <c r="U185" s="592"/>
      <c r="V185" s="599"/>
      <c r="W185" s="599"/>
      <c r="X185" s="599"/>
      <c r="Y185" s="600">
        <v>43830</v>
      </c>
      <c r="Z185" s="601" t="s">
        <v>419</v>
      </c>
      <c r="AA185" s="592"/>
      <c r="AB185" s="602" t="str">
        <f t="shared" si="178"/>
        <v/>
      </c>
      <c r="AC185" s="603" t="str">
        <f t="shared" si="179"/>
        <v/>
      </c>
      <c r="AD185" s="736" t="str">
        <f t="shared" si="180"/>
        <v/>
      </c>
      <c r="AE185" s="734"/>
      <c r="AG185" s="738" t="str">
        <f t="shared" si="181"/>
        <v>PENDIENTE</v>
      </c>
      <c r="AH185" s="447">
        <v>44012</v>
      </c>
      <c r="AI185" s="734" t="s">
        <v>1135</v>
      </c>
      <c r="AJ185" s="739">
        <v>1</v>
      </c>
      <c r="AK185" s="745">
        <f>(IF(AJ185="","",IF(OR($M185=0,$M185="",AH185=""),"",AJ185/$M185)))</f>
        <v>1</v>
      </c>
      <c r="AL185" s="744">
        <f>(IF(OR($T185="",AK185=""),"",IF(OR($T185=0,AK185=0),0,IF((AK185*100%)/$T185&gt;100%,100%,(AK185*100%)/$T185))))</f>
        <v>1</v>
      </c>
      <c r="AM185" s="736" t="str">
        <f>IF(AJ185="","",IF(AL185&lt;100%, IF(AL185&lt;50%, "ALERTA","EN TERMINO"), IF(AL185=100%, "OK", "EN TERMINO")))</f>
        <v>OK</v>
      </c>
      <c r="AN185" s="748" t="s">
        <v>1163</v>
      </c>
      <c r="AO185" s="747"/>
      <c r="AP185" s="738" t="str">
        <f>IF(AL185=100%,IF(AL185&gt;50%,"CUMPLIDA","PENDIENTE"),IF(AL185&lt;50%,"INCUMPLIDA","PENDIENTE"))</f>
        <v>CUMPLIDA</v>
      </c>
      <c r="AQ185" s="735"/>
      <c r="AR185" s="735"/>
      <c r="AS185" s="735"/>
      <c r="AT185" s="735"/>
      <c r="AU185" s="735"/>
      <c r="AV185" s="735"/>
      <c r="AW185" s="735"/>
      <c r="AX185" s="735"/>
      <c r="AY185" s="735"/>
      <c r="AZ185" s="735"/>
      <c r="BA185" s="735"/>
      <c r="BB185" s="735"/>
      <c r="BC185" s="735"/>
      <c r="BD185" s="735"/>
      <c r="BE185" s="735"/>
      <c r="BF185" s="735"/>
      <c r="BG185" s="735"/>
      <c r="BH185" s="738" t="str">
        <f>IF(AL185=100%,"CUMPLIDA","INCUMPLIDA")</f>
        <v>CUMPLIDA</v>
      </c>
      <c r="BI185" s="735"/>
      <c r="BJ185" s="753" t="str">
        <f>IF(AP185="CUMPLIDA","CERRADO","ABIERTO")</f>
        <v>CERRADO</v>
      </c>
    </row>
    <row r="186" spans="1:62" s="739" customFormat="1" ht="35.1" customHeight="1" x14ac:dyDescent="0.2">
      <c r="A186" s="592"/>
      <c r="B186" s="592"/>
      <c r="C186" s="597" t="s">
        <v>154</v>
      </c>
      <c r="D186" s="592"/>
      <c r="E186" s="918"/>
      <c r="F186" s="592"/>
      <c r="G186" s="592">
        <v>4</v>
      </c>
      <c r="H186" s="593" t="s">
        <v>722</v>
      </c>
      <c r="I186" s="607" t="s">
        <v>402</v>
      </c>
      <c r="J186" s="592"/>
      <c r="K186" s="592"/>
      <c r="L186" s="592"/>
      <c r="M186" s="596"/>
      <c r="N186" s="597" t="s">
        <v>69</v>
      </c>
      <c r="O186" s="597" t="str">
        <f>IF(H186="","",VLOOKUP(H186,'[1]Procedimientos Publicar'!$C$6:$E$85,3,FALSE))</f>
        <v>SECRETARIA GENERAL</v>
      </c>
      <c r="P186" s="597" t="s">
        <v>361</v>
      </c>
      <c r="Q186" s="592"/>
      <c r="R186" s="592"/>
      <c r="S186" s="592"/>
      <c r="T186" s="598">
        <v>1</v>
      </c>
      <c r="U186" s="592"/>
      <c r="V186" s="599"/>
      <c r="W186" s="599"/>
      <c r="X186" s="599"/>
      <c r="Y186" s="600">
        <v>43830</v>
      </c>
      <c r="Z186" s="576"/>
      <c r="AA186" s="592"/>
      <c r="AB186" s="602" t="str">
        <f t="shared" si="178"/>
        <v/>
      </c>
      <c r="AC186" s="603" t="str">
        <f t="shared" si="179"/>
        <v/>
      </c>
      <c r="AD186" s="736" t="str">
        <f t="shared" si="180"/>
        <v/>
      </c>
      <c r="AG186" s="738" t="str">
        <f t="shared" si="181"/>
        <v>PENDIENTE</v>
      </c>
      <c r="AH186" s="447">
        <v>44012</v>
      </c>
      <c r="AN186" s="754" t="s">
        <v>1169</v>
      </c>
      <c r="AO186" s="742"/>
      <c r="BH186" s="741"/>
      <c r="BJ186" s="753" t="s">
        <v>1064</v>
      </c>
    </row>
    <row r="187" spans="1:62" s="739" customFormat="1" ht="35.1" customHeight="1" x14ac:dyDescent="0.2">
      <c r="A187" s="592"/>
      <c r="B187" s="592"/>
      <c r="C187" s="597" t="s">
        <v>154</v>
      </c>
      <c r="D187" s="592"/>
      <c r="E187" s="918"/>
      <c r="F187" s="592"/>
      <c r="G187" s="592">
        <v>5</v>
      </c>
      <c r="H187" s="593" t="s">
        <v>722</v>
      </c>
      <c r="I187" s="607" t="s">
        <v>403</v>
      </c>
      <c r="J187" s="592"/>
      <c r="K187" s="592"/>
      <c r="L187" s="592"/>
      <c r="M187" s="596"/>
      <c r="N187" s="597" t="s">
        <v>69</v>
      </c>
      <c r="O187" s="597" t="str">
        <f>IF(H187="","",VLOOKUP(H187,'[1]Procedimientos Publicar'!$C$6:$E$85,3,FALSE))</f>
        <v>SECRETARIA GENERAL</v>
      </c>
      <c r="P187" s="597" t="s">
        <v>361</v>
      </c>
      <c r="Q187" s="592"/>
      <c r="R187" s="592"/>
      <c r="S187" s="592"/>
      <c r="T187" s="598">
        <v>1</v>
      </c>
      <c r="U187" s="592"/>
      <c r="V187" s="599"/>
      <c r="W187" s="599"/>
      <c r="X187" s="599"/>
      <c r="Y187" s="600">
        <v>43830</v>
      </c>
      <c r="Z187" s="576"/>
      <c r="AA187" s="592"/>
      <c r="AB187" s="602" t="str">
        <f t="shared" si="178"/>
        <v/>
      </c>
      <c r="AC187" s="603" t="str">
        <f t="shared" si="179"/>
        <v/>
      </c>
      <c r="AD187" s="736" t="str">
        <f t="shared" si="180"/>
        <v/>
      </c>
      <c r="AG187" s="738" t="str">
        <f t="shared" si="181"/>
        <v>PENDIENTE</v>
      </c>
      <c r="AH187" s="447">
        <v>44012</v>
      </c>
      <c r="AN187" s="754" t="s">
        <v>1169</v>
      </c>
      <c r="AO187" s="742"/>
      <c r="BH187" s="741"/>
      <c r="BJ187" s="753" t="s">
        <v>1064</v>
      </c>
    </row>
    <row r="188" spans="1:62" s="739" customFormat="1" ht="35.1" customHeight="1" x14ac:dyDescent="0.25">
      <c r="A188" s="592"/>
      <c r="B188" s="592"/>
      <c r="C188" s="597" t="s">
        <v>154</v>
      </c>
      <c r="D188" s="592"/>
      <c r="E188" s="918"/>
      <c r="F188" s="592"/>
      <c r="G188" s="592">
        <v>6</v>
      </c>
      <c r="H188" s="593" t="s">
        <v>722</v>
      </c>
      <c r="I188" s="604" t="s">
        <v>404</v>
      </c>
      <c r="J188" s="592"/>
      <c r="K188" s="592"/>
      <c r="L188" s="597" t="s">
        <v>1136</v>
      </c>
      <c r="M188" s="596"/>
      <c r="N188" s="597" t="s">
        <v>69</v>
      </c>
      <c r="O188" s="597" t="str">
        <f>IF(H188="","",VLOOKUP(H188,'[1]Procedimientos Publicar'!$C$6:$E$85,3,FALSE))</f>
        <v>SECRETARIA GENERAL</v>
      </c>
      <c r="P188" s="608" t="s">
        <v>438</v>
      </c>
      <c r="Q188" s="592"/>
      <c r="R188" s="592"/>
      <c r="S188" s="592"/>
      <c r="T188" s="598">
        <v>1</v>
      </c>
      <c r="U188" s="592"/>
      <c r="V188" s="599"/>
      <c r="W188" s="599"/>
      <c r="X188" s="599"/>
      <c r="Y188" s="600">
        <v>43830</v>
      </c>
      <c r="Z188" s="601" t="s">
        <v>709</v>
      </c>
      <c r="AA188" s="592"/>
      <c r="AB188" s="602" t="str">
        <f t="shared" si="178"/>
        <v/>
      </c>
      <c r="AC188" s="603" t="str">
        <f t="shared" si="179"/>
        <v/>
      </c>
      <c r="AD188" s="736" t="str">
        <f t="shared" si="180"/>
        <v/>
      </c>
      <c r="AE188" s="737"/>
      <c r="AG188" s="738" t="str">
        <f t="shared" si="181"/>
        <v>PENDIENTE</v>
      </c>
      <c r="AH188" s="447">
        <v>44012</v>
      </c>
      <c r="AI188" s="737" t="s">
        <v>1164</v>
      </c>
      <c r="AN188" s="754"/>
      <c r="AQ188" s="9">
        <v>44150</v>
      </c>
      <c r="AT188" s="10" t="str">
        <f t="shared" ref="AT188" si="200">(IF(AS188="","",IF(OR($M188=0,$M188="",AQ188=""),"",AS188/$M188)))</f>
        <v/>
      </c>
      <c r="AU188" s="11" t="str">
        <f t="shared" ref="AU188" si="201">(IF(OR($T188="",AT188=""),"",IF(OR($T188=0,AT188=0),0,IF((AT188*100%)/$T188&gt;100%,100%,(AT188*100%)/$T188))))</f>
        <v/>
      </c>
      <c r="AV188" s="736" t="str">
        <f t="shared" ref="AV188" si="202">IF(AS188="","",IF(AU188&lt;100%, IF(AU188&lt;75%, "ALERTA","EN TERMINO"), IF(AU188=100%, "OK", "EN TERMINO")))</f>
        <v/>
      </c>
      <c r="AW188" s="743" t="s">
        <v>1339</v>
      </c>
      <c r="AY188" s="738" t="str">
        <f t="shared" ref="AY188" si="203">IF(AU188=100%,IF(AU188&gt;75%,"CUMPLIDA","PENDIENTE"),IF(AU188&lt;75%,"INCUMPLIDA","PENDIENTE"))</f>
        <v>PENDIENTE</v>
      </c>
      <c r="AZ188" s="9"/>
      <c r="BA188" s="737"/>
      <c r="BB188" s="737"/>
      <c r="BC188" s="7" t="str">
        <f t="shared" ref="BC188" si="204">(IF(BB188="","",IF(OR($M188=0,$M188="",AZ188=""),"",BB188/$M188)))</f>
        <v/>
      </c>
      <c r="BD188" s="12" t="str">
        <f t="shared" ref="BD188" si="205">(IF(OR($T188="",BC188=""),"",IF(OR($T188=0,BC188=0),0,IF((BC188*100%)/$T188&gt;100%,100%,(BC188*100%)/$T188))))</f>
        <v/>
      </c>
      <c r="BE188" s="736" t="str">
        <f t="shared" ref="BE188" si="206">IF(BB188="","",IF(BD188&lt;100%, IF(BD188&lt;100%, "ALERTA","EN TERMINO"), IF(BD188=100%, "OK", "EN TERMINO")))</f>
        <v/>
      </c>
      <c r="BF188" s="737"/>
      <c r="BG188" s="737"/>
      <c r="BH188" s="738" t="str">
        <f t="shared" ref="BH188" si="207">IF(AL188=100%,"CUMPLIDA","INCUMPLIDA")</f>
        <v>INCUMPLIDA</v>
      </c>
      <c r="BI188" s="821"/>
      <c r="BJ188" s="821" t="str">
        <f t="shared" ref="BJ188" si="208">IF(AY188="CUMPLIDA","CERRADO","ABIERTO")</f>
        <v>ABIERTO</v>
      </c>
    </row>
    <row r="189" spans="1:62" s="739" customFormat="1" ht="35.1" customHeight="1" x14ac:dyDescent="0.25">
      <c r="A189" s="592"/>
      <c r="B189" s="592"/>
      <c r="C189" s="597" t="s">
        <v>154</v>
      </c>
      <c r="D189" s="592"/>
      <c r="E189" s="918"/>
      <c r="F189" s="592"/>
      <c r="G189" s="592">
        <v>7</v>
      </c>
      <c r="H189" s="593" t="s">
        <v>722</v>
      </c>
      <c r="I189" s="604" t="s">
        <v>405</v>
      </c>
      <c r="J189" s="592"/>
      <c r="K189" s="592"/>
      <c r="L189" s="592"/>
      <c r="M189" s="596">
        <v>6</v>
      </c>
      <c r="N189" s="597" t="s">
        <v>69</v>
      </c>
      <c r="O189" s="597" t="str">
        <f>IF(H189="","",VLOOKUP(H189,'[1]Procedimientos Publicar'!$C$6:$E$85,3,FALSE))</f>
        <v>SECRETARIA GENERAL</v>
      </c>
      <c r="P189" s="608" t="s">
        <v>438</v>
      </c>
      <c r="Q189" s="592"/>
      <c r="R189" s="592"/>
      <c r="S189" s="592"/>
      <c r="T189" s="598">
        <v>1</v>
      </c>
      <c r="U189" s="592"/>
      <c r="V189" s="599"/>
      <c r="W189" s="599"/>
      <c r="X189" s="599"/>
      <c r="Y189" s="600">
        <v>43830</v>
      </c>
      <c r="Z189" s="601" t="s">
        <v>1137</v>
      </c>
      <c r="AA189" s="592">
        <v>6</v>
      </c>
      <c r="AB189" s="602">
        <f t="shared" si="178"/>
        <v>1</v>
      </c>
      <c r="AC189" s="603">
        <f t="shared" si="179"/>
        <v>1</v>
      </c>
      <c r="AD189" s="736" t="str">
        <f t="shared" si="180"/>
        <v>OK</v>
      </c>
      <c r="AG189" s="738" t="str">
        <f t="shared" si="181"/>
        <v>CUMPLIDA</v>
      </c>
      <c r="AH189" s="761"/>
      <c r="AI189" s="753"/>
      <c r="AJ189" s="753"/>
      <c r="AK189" s="753"/>
      <c r="AL189" s="753"/>
      <c r="AM189" s="753"/>
      <c r="AN189" s="754"/>
      <c r="BH189" s="738" t="str">
        <f>IF(AC189=100%,"CUMPLIDA","INCUMPLIDA")</f>
        <v>CUMPLIDA</v>
      </c>
      <c r="BJ189" s="753" t="str">
        <f t="shared" si="183"/>
        <v>CERRADO</v>
      </c>
    </row>
    <row r="190" spans="1:62" s="739" customFormat="1" ht="35.1" customHeight="1" x14ac:dyDescent="0.25">
      <c r="A190" s="592"/>
      <c r="B190" s="592"/>
      <c r="C190" s="597" t="s">
        <v>154</v>
      </c>
      <c r="D190" s="592"/>
      <c r="E190" s="918"/>
      <c r="F190" s="592"/>
      <c r="G190" s="592">
        <v>8</v>
      </c>
      <c r="H190" s="593" t="s">
        <v>722</v>
      </c>
      <c r="I190" s="604" t="s">
        <v>406</v>
      </c>
      <c r="J190" s="172" t="s">
        <v>415</v>
      </c>
      <c r="K190" s="597" t="s">
        <v>416</v>
      </c>
      <c r="L190" s="173" t="s">
        <v>417</v>
      </c>
      <c r="M190" s="596">
        <v>5</v>
      </c>
      <c r="N190" s="597" t="s">
        <v>69</v>
      </c>
      <c r="O190" s="597" t="str">
        <f>IF(H190="","",VLOOKUP(H190,'[1]Procedimientos Publicar'!$C$6:$E$85,3,FALSE))</f>
        <v>SECRETARIA GENERAL</v>
      </c>
      <c r="P190" s="593" t="s">
        <v>361</v>
      </c>
      <c r="Q190" s="592"/>
      <c r="R190" s="592"/>
      <c r="S190" s="597"/>
      <c r="T190" s="598">
        <v>1</v>
      </c>
      <c r="U190" s="592"/>
      <c r="V190" s="639">
        <v>43556</v>
      </c>
      <c r="W190" s="639">
        <v>43800</v>
      </c>
      <c r="X190" s="639"/>
      <c r="Y190" s="600">
        <v>43830</v>
      </c>
      <c r="Z190" s="601" t="s">
        <v>420</v>
      </c>
      <c r="AA190" s="592">
        <v>5</v>
      </c>
      <c r="AB190" s="602">
        <f t="shared" si="178"/>
        <v>1</v>
      </c>
      <c r="AC190" s="603">
        <f t="shared" si="179"/>
        <v>1</v>
      </c>
      <c r="AD190" s="736" t="str">
        <f t="shared" si="180"/>
        <v>OK</v>
      </c>
      <c r="AG190" s="738" t="str">
        <f t="shared" si="181"/>
        <v>CUMPLIDA</v>
      </c>
      <c r="BH190" s="738" t="str">
        <f t="shared" si="182"/>
        <v>CUMPLIDA</v>
      </c>
      <c r="BJ190" s="753" t="str">
        <f t="shared" si="183"/>
        <v>CERRADO</v>
      </c>
    </row>
    <row r="191" spans="1:62" s="739" customFormat="1" ht="35.1" customHeight="1" x14ac:dyDescent="0.2">
      <c r="A191" s="592"/>
      <c r="B191" s="592"/>
      <c r="C191" s="597" t="s">
        <v>154</v>
      </c>
      <c r="D191" s="592"/>
      <c r="E191" s="918"/>
      <c r="F191" s="592"/>
      <c r="G191" s="592">
        <v>9</v>
      </c>
      <c r="H191" s="593" t="s">
        <v>722</v>
      </c>
      <c r="I191" s="638" t="s">
        <v>407</v>
      </c>
      <c r="J191" s="606" t="s">
        <v>425</v>
      </c>
      <c r="K191" s="606" t="s">
        <v>425</v>
      </c>
      <c r="L191" s="606"/>
      <c r="M191" s="593"/>
      <c r="N191" s="597" t="s">
        <v>69</v>
      </c>
      <c r="O191" s="597" t="str">
        <f>IF(H191="","",VLOOKUP(H191,'[1]Procedimientos Publicar'!$C$6:$E$85,3,FALSE))</f>
        <v>SECRETARIA GENERAL</v>
      </c>
      <c r="P191" s="597"/>
      <c r="Q191" s="592"/>
      <c r="R191" s="592"/>
      <c r="S191" s="592"/>
      <c r="T191" s="598">
        <v>1</v>
      </c>
      <c r="U191" s="592"/>
      <c r="V191" s="639"/>
      <c r="W191" s="639"/>
      <c r="X191" s="639"/>
      <c r="Y191" s="600">
        <v>43830</v>
      </c>
      <c r="Z191" s="576"/>
      <c r="AA191" s="592"/>
      <c r="AB191" s="602" t="str">
        <f t="shared" si="178"/>
        <v/>
      </c>
      <c r="AC191" s="603" t="str">
        <f t="shared" si="179"/>
        <v/>
      </c>
      <c r="AD191" s="736" t="str">
        <f t="shared" si="180"/>
        <v/>
      </c>
      <c r="AG191" s="738" t="str">
        <f t="shared" si="181"/>
        <v>PENDIENTE</v>
      </c>
      <c r="AH191" s="447">
        <v>44012</v>
      </c>
      <c r="AN191" s="754" t="s">
        <v>1168</v>
      </c>
      <c r="BH191" s="741"/>
      <c r="BJ191" s="753" t="s">
        <v>1064</v>
      </c>
    </row>
    <row r="192" spans="1:62" s="739" customFormat="1" ht="35.1" customHeight="1" x14ac:dyDescent="0.25">
      <c r="A192" s="592"/>
      <c r="B192" s="592"/>
      <c r="C192" s="597" t="s">
        <v>154</v>
      </c>
      <c r="D192" s="592"/>
      <c r="E192" s="918"/>
      <c r="F192" s="592"/>
      <c r="G192" s="592">
        <v>10</v>
      </c>
      <c r="H192" s="593" t="s">
        <v>722</v>
      </c>
      <c r="I192" s="174" t="s">
        <v>408</v>
      </c>
      <c r="J192" s="172" t="s">
        <v>426</v>
      </c>
      <c r="K192" s="593" t="s">
        <v>444</v>
      </c>
      <c r="L192" s="593" t="s">
        <v>432</v>
      </c>
      <c r="M192" s="593">
        <v>12</v>
      </c>
      <c r="N192" s="597" t="s">
        <v>69</v>
      </c>
      <c r="O192" s="597" t="str">
        <f>IF(H192="","",VLOOKUP(H192,'[1]Procedimientos Publicar'!$C$6:$E$85,3,FALSE))</f>
        <v>SECRETARIA GENERAL</v>
      </c>
      <c r="P192" s="593" t="s">
        <v>439</v>
      </c>
      <c r="Q192" s="592"/>
      <c r="R192" s="592"/>
      <c r="S192" s="593"/>
      <c r="T192" s="598">
        <v>1</v>
      </c>
      <c r="U192" s="592"/>
      <c r="V192" s="639">
        <v>43466</v>
      </c>
      <c r="W192" s="639" t="s">
        <v>450</v>
      </c>
      <c r="X192" s="639"/>
      <c r="Y192" s="600">
        <v>43830</v>
      </c>
      <c r="Z192" s="175" t="s">
        <v>421</v>
      </c>
      <c r="AA192" s="592">
        <v>12</v>
      </c>
      <c r="AB192" s="602">
        <f t="shared" si="178"/>
        <v>1</v>
      </c>
      <c r="AC192" s="603">
        <f>(IF(OR($T192="",AB192=""),"",IF(OR($T192=0,AB192=0),0,IF((AB192*100%)/$T192&gt;100%,100%,(AB192*100%)/$T192))))</f>
        <v>1</v>
      </c>
      <c r="AD192" s="736" t="str">
        <f t="shared" si="180"/>
        <v>OK</v>
      </c>
      <c r="AG192" s="738" t="str">
        <f t="shared" si="181"/>
        <v>CUMPLIDA</v>
      </c>
      <c r="BH192" s="738" t="str">
        <f t="shared" si="182"/>
        <v>CUMPLIDA</v>
      </c>
      <c r="BJ192" s="753" t="str">
        <f t="shared" si="183"/>
        <v>CERRADO</v>
      </c>
    </row>
    <row r="193" spans="1:62" s="739" customFormat="1" ht="35.1" customHeight="1" x14ac:dyDescent="0.25">
      <c r="A193" s="592"/>
      <c r="B193" s="592"/>
      <c r="C193" s="597" t="s">
        <v>154</v>
      </c>
      <c r="D193" s="592"/>
      <c r="E193" s="918"/>
      <c r="F193" s="592"/>
      <c r="G193" s="592">
        <v>11</v>
      </c>
      <c r="H193" s="593" t="s">
        <v>722</v>
      </c>
      <c r="I193" s="174" t="s">
        <v>409</v>
      </c>
      <c r="J193" s="172" t="s">
        <v>427</v>
      </c>
      <c r="K193" s="593" t="s">
        <v>445</v>
      </c>
      <c r="L193" s="593" t="s">
        <v>433</v>
      </c>
      <c r="M193" s="593">
        <v>9</v>
      </c>
      <c r="N193" s="597" t="s">
        <v>69</v>
      </c>
      <c r="O193" s="597" t="str">
        <f>IF(H193="","",VLOOKUP(H193,'[1]Procedimientos Publicar'!$C$6:$E$85,3,FALSE))</f>
        <v>SECRETARIA GENERAL</v>
      </c>
      <c r="P193" s="593" t="s">
        <v>440</v>
      </c>
      <c r="Q193" s="592"/>
      <c r="R193" s="592"/>
      <c r="S193" s="593"/>
      <c r="T193" s="598">
        <v>1</v>
      </c>
      <c r="U193" s="592"/>
      <c r="V193" s="639">
        <v>43556</v>
      </c>
      <c r="W193" s="639">
        <v>43800</v>
      </c>
      <c r="X193" s="639"/>
      <c r="Y193" s="600">
        <v>43830</v>
      </c>
      <c r="Z193" s="611" t="s">
        <v>422</v>
      </c>
      <c r="AA193" s="592">
        <v>9</v>
      </c>
      <c r="AB193" s="602">
        <f t="shared" si="178"/>
        <v>1</v>
      </c>
      <c r="AC193" s="603">
        <f t="shared" si="179"/>
        <v>1</v>
      </c>
      <c r="AD193" s="736" t="str">
        <f t="shared" si="180"/>
        <v>OK</v>
      </c>
      <c r="AG193" s="738" t="str">
        <f t="shared" si="181"/>
        <v>CUMPLIDA</v>
      </c>
      <c r="BH193" s="738" t="str">
        <f t="shared" si="182"/>
        <v>CUMPLIDA</v>
      </c>
      <c r="BJ193" s="753" t="str">
        <f t="shared" si="183"/>
        <v>CERRADO</v>
      </c>
    </row>
    <row r="194" spans="1:62" s="739" customFormat="1" ht="35.1" customHeight="1" x14ac:dyDescent="0.25">
      <c r="A194" s="592"/>
      <c r="B194" s="592"/>
      <c r="C194" s="597" t="s">
        <v>154</v>
      </c>
      <c r="D194" s="592"/>
      <c r="E194" s="918"/>
      <c r="F194" s="592"/>
      <c r="G194" s="592">
        <v>12</v>
      </c>
      <c r="H194" s="593" t="s">
        <v>722</v>
      </c>
      <c r="I194" s="174" t="s">
        <v>410</v>
      </c>
      <c r="J194" s="172" t="s">
        <v>428</v>
      </c>
      <c r="K194" s="593" t="s">
        <v>446</v>
      </c>
      <c r="L194" s="593" t="s">
        <v>434</v>
      </c>
      <c r="M194" s="593">
        <v>1</v>
      </c>
      <c r="N194" s="597" t="s">
        <v>69</v>
      </c>
      <c r="O194" s="597" t="str">
        <f>IF(H194="","",VLOOKUP(H194,'[1]Procedimientos Publicar'!$C$6:$E$85,3,FALSE))</f>
        <v>SECRETARIA GENERAL</v>
      </c>
      <c r="P194" s="593" t="s">
        <v>441</v>
      </c>
      <c r="Q194" s="592"/>
      <c r="R194" s="592"/>
      <c r="S194" s="593"/>
      <c r="T194" s="598">
        <v>1</v>
      </c>
      <c r="U194" s="592"/>
      <c r="V194" s="639">
        <v>43647</v>
      </c>
      <c r="W194" s="639">
        <v>43647</v>
      </c>
      <c r="X194" s="639"/>
      <c r="Y194" s="600">
        <v>43830</v>
      </c>
      <c r="Z194" s="144" t="s">
        <v>423</v>
      </c>
      <c r="AA194" s="592">
        <v>1</v>
      </c>
      <c r="AB194" s="602">
        <f t="shared" si="178"/>
        <v>1</v>
      </c>
      <c r="AC194" s="603">
        <f t="shared" si="179"/>
        <v>1</v>
      </c>
      <c r="AD194" s="736" t="str">
        <f t="shared" si="180"/>
        <v>OK</v>
      </c>
      <c r="AG194" s="738" t="str">
        <f t="shared" si="181"/>
        <v>CUMPLIDA</v>
      </c>
      <c r="BH194" s="738" t="str">
        <f t="shared" si="182"/>
        <v>CUMPLIDA</v>
      </c>
      <c r="BJ194" s="753" t="str">
        <f t="shared" si="183"/>
        <v>CERRADO</v>
      </c>
    </row>
    <row r="195" spans="1:62" s="739" customFormat="1" ht="35.1" customHeight="1" x14ac:dyDescent="0.25">
      <c r="A195" s="592"/>
      <c r="B195" s="592"/>
      <c r="C195" s="597" t="s">
        <v>154</v>
      </c>
      <c r="D195" s="592"/>
      <c r="E195" s="918"/>
      <c r="F195" s="592"/>
      <c r="G195" s="592">
        <v>13</v>
      </c>
      <c r="H195" s="593" t="s">
        <v>722</v>
      </c>
      <c r="I195" s="174" t="s">
        <v>411</v>
      </c>
      <c r="J195" s="172" t="s">
        <v>429</v>
      </c>
      <c r="K195" s="593" t="s">
        <v>447</v>
      </c>
      <c r="L195" s="593" t="s">
        <v>437</v>
      </c>
      <c r="M195" s="593">
        <v>1</v>
      </c>
      <c r="N195" s="597" t="s">
        <v>69</v>
      </c>
      <c r="O195" s="597" t="str">
        <f>IF(H195="","",VLOOKUP(H195,'[1]Procedimientos Publicar'!$C$6:$E$85,3,FALSE))</f>
        <v>SECRETARIA GENERAL</v>
      </c>
      <c r="P195" s="593" t="s">
        <v>442</v>
      </c>
      <c r="Q195" s="592"/>
      <c r="R195" s="592"/>
      <c r="S195" s="593"/>
      <c r="T195" s="598">
        <v>1</v>
      </c>
      <c r="U195" s="592"/>
      <c r="V195" s="639">
        <v>43497</v>
      </c>
      <c r="W195" s="639">
        <v>43800</v>
      </c>
      <c r="X195" s="639"/>
      <c r="Y195" s="600">
        <v>43830</v>
      </c>
      <c r="Z195" s="144" t="s">
        <v>424</v>
      </c>
      <c r="AA195" s="592">
        <v>1</v>
      </c>
      <c r="AB195" s="602">
        <f t="shared" si="178"/>
        <v>1</v>
      </c>
      <c r="AC195" s="603">
        <f t="shared" si="179"/>
        <v>1</v>
      </c>
      <c r="AD195" s="736" t="str">
        <f t="shared" si="180"/>
        <v>OK</v>
      </c>
      <c r="AG195" s="738" t="str">
        <f t="shared" si="181"/>
        <v>CUMPLIDA</v>
      </c>
      <c r="BH195" s="738" t="str">
        <f t="shared" si="182"/>
        <v>CUMPLIDA</v>
      </c>
      <c r="BJ195" s="753" t="str">
        <f t="shared" si="183"/>
        <v>CERRADO</v>
      </c>
    </row>
    <row r="196" spans="1:62" s="739" customFormat="1" ht="35.1" customHeight="1" x14ac:dyDescent="0.25">
      <c r="A196" s="592"/>
      <c r="B196" s="592"/>
      <c r="C196" s="597" t="s">
        <v>154</v>
      </c>
      <c r="D196" s="592"/>
      <c r="E196" s="918"/>
      <c r="F196" s="592"/>
      <c r="G196" s="592">
        <v>14</v>
      </c>
      <c r="H196" s="593" t="s">
        <v>722</v>
      </c>
      <c r="I196" s="174" t="s">
        <v>412</v>
      </c>
      <c r="J196" s="172" t="s">
        <v>430</v>
      </c>
      <c r="K196" s="593" t="s">
        <v>448</v>
      </c>
      <c r="L196" s="593" t="s">
        <v>436</v>
      </c>
      <c r="M196" s="593">
        <v>1</v>
      </c>
      <c r="N196" s="597" t="s">
        <v>69</v>
      </c>
      <c r="O196" s="597" t="str">
        <f>IF(H196="","",VLOOKUP(H196,'[1]Procedimientos Publicar'!$C$6:$E$85,3,FALSE))</f>
        <v>SECRETARIA GENERAL</v>
      </c>
      <c r="P196" s="593" t="s">
        <v>396</v>
      </c>
      <c r="Q196" s="592"/>
      <c r="R196" s="592"/>
      <c r="S196" s="593"/>
      <c r="T196" s="598">
        <v>1</v>
      </c>
      <c r="U196" s="592"/>
      <c r="V196" s="639">
        <v>43647</v>
      </c>
      <c r="W196" s="639">
        <v>43647</v>
      </c>
      <c r="X196" s="639"/>
      <c r="Y196" s="600">
        <v>43830</v>
      </c>
      <c r="Z196" s="485" t="s">
        <v>700</v>
      </c>
      <c r="AA196" s="592">
        <v>1</v>
      </c>
      <c r="AB196" s="602">
        <f t="shared" si="178"/>
        <v>1</v>
      </c>
      <c r="AC196" s="603">
        <f t="shared" si="179"/>
        <v>1</v>
      </c>
      <c r="AD196" s="736" t="str">
        <f t="shared" si="180"/>
        <v>OK</v>
      </c>
      <c r="AG196" s="738" t="str">
        <f t="shared" si="181"/>
        <v>CUMPLIDA</v>
      </c>
      <c r="BH196" s="738" t="str">
        <f t="shared" si="182"/>
        <v>CUMPLIDA</v>
      </c>
      <c r="BJ196" s="753" t="str">
        <f t="shared" si="183"/>
        <v>CERRADO</v>
      </c>
    </row>
    <row r="197" spans="1:62" s="739" customFormat="1" ht="35.1" customHeight="1" x14ac:dyDescent="0.25">
      <c r="A197" s="592"/>
      <c r="B197" s="592"/>
      <c r="C197" s="597" t="s">
        <v>154</v>
      </c>
      <c r="D197" s="592"/>
      <c r="E197" s="918"/>
      <c r="F197" s="592"/>
      <c r="G197" s="592">
        <v>15</v>
      </c>
      <c r="H197" s="593" t="s">
        <v>722</v>
      </c>
      <c r="I197" s="174" t="s">
        <v>413</v>
      </c>
      <c r="J197" s="172" t="s">
        <v>431</v>
      </c>
      <c r="K197" s="593" t="s">
        <v>449</v>
      </c>
      <c r="L197" s="593" t="s">
        <v>435</v>
      </c>
      <c r="M197" s="593">
        <v>10</v>
      </c>
      <c r="N197" s="597" t="s">
        <v>69</v>
      </c>
      <c r="O197" s="597" t="str">
        <f>IF(H197="","",VLOOKUP(H197,'[1]Procedimientos Publicar'!$C$6:$E$85,3,FALSE))</f>
        <v>SECRETARIA GENERAL</v>
      </c>
      <c r="P197" s="593" t="s">
        <v>443</v>
      </c>
      <c r="Q197" s="592"/>
      <c r="R197" s="592"/>
      <c r="S197" s="593"/>
      <c r="T197" s="598">
        <v>1</v>
      </c>
      <c r="U197" s="592"/>
      <c r="V197" s="639">
        <v>43556</v>
      </c>
      <c r="W197" s="639">
        <v>43647</v>
      </c>
      <c r="X197" s="639"/>
      <c r="Y197" s="600">
        <v>43830</v>
      </c>
      <c r="Z197" s="611" t="s">
        <v>697</v>
      </c>
      <c r="AA197" s="592">
        <v>10</v>
      </c>
      <c r="AB197" s="602">
        <f t="shared" si="178"/>
        <v>1</v>
      </c>
      <c r="AC197" s="603">
        <f t="shared" si="179"/>
        <v>1</v>
      </c>
      <c r="AD197" s="736" t="str">
        <f t="shared" si="180"/>
        <v>OK</v>
      </c>
      <c r="AG197" s="738" t="str">
        <f t="shared" si="181"/>
        <v>CUMPLIDA</v>
      </c>
      <c r="BH197" s="738" t="str">
        <f t="shared" si="182"/>
        <v>CUMPLIDA</v>
      </c>
      <c r="BJ197" s="753" t="str">
        <f t="shared" si="183"/>
        <v>CERRADO</v>
      </c>
    </row>
    <row r="198" spans="1:62" s="739" customFormat="1" ht="35.1" customHeight="1" x14ac:dyDescent="0.25">
      <c r="A198" s="454"/>
      <c r="B198" s="454"/>
      <c r="C198" s="752" t="s">
        <v>154</v>
      </c>
      <c r="D198" s="454"/>
      <c r="E198" s="910" t="s">
        <v>451</v>
      </c>
      <c r="F198" s="454"/>
      <c r="G198" s="454">
        <v>1</v>
      </c>
      <c r="H198" s="455" t="s">
        <v>722</v>
      </c>
      <c r="I198" s="640" t="s">
        <v>1167</v>
      </c>
      <c r="J198" s="742"/>
      <c r="K198" s="742"/>
      <c r="L198" s="742"/>
      <c r="M198" s="454"/>
      <c r="N198" s="752" t="s">
        <v>69</v>
      </c>
      <c r="O198" s="752" t="str">
        <f>IF(H199="","",VLOOKUP(H199,'[1]Procedimientos Publicar'!$C$6:$E$85,3,FALSE))</f>
        <v>SECRETARIA GENERAL</v>
      </c>
      <c r="P198" s="752" t="s">
        <v>361</v>
      </c>
      <c r="Q198" s="454"/>
      <c r="R198" s="454"/>
      <c r="S198" s="454"/>
      <c r="T198" s="457">
        <v>1</v>
      </c>
      <c r="U198" s="454"/>
      <c r="V198" s="454"/>
      <c r="W198" s="454"/>
      <c r="X198" s="454"/>
      <c r="Y198" s="458">
        <v>43830</v>
      </c>
      <c r="Z198" s="611" t="s">
        <v>462</v>
      </c>
      <c r="AA198" s="454"/>
      <c r="AB198" s="459" t="str">
        <f t="shared" si="178"/>
        <v/>
      </c>
      <c r="AC198" s="577" t="str">
        <f t="shared" si="179"/>
        <v/>
      </c>
      <c r="AD198" s="736" t="str">
        <f t="shared" si="180"/>
        <v/>
      </c>
      <c r="AG198" s="738" t="str">
        <f t="shared" si="181"/>
        <v>PENDIENTE</v>
      </c>
      <c r="AH198" s="447">
        <v>44012</v>
      </c>
      <c r="AI198" s="734"/>
      <c r="AN198" s="737" t="s">
        <v>1165</v>
      </c>
      <c r="BH198" s="741"/>
      <c r="BJ198" s="753" t="s">
        <v>1064</v>
      </c>
    </row>
    <row r="199" spans="1:62" s="739" customFormat="1" ht="35.1" customHeight="1" x14ac:dyDescent="0.25">
      <c r="A199" s="454"/>
      <c r="B199" s="454"/>
      <c r="C199" s="752" t="s">
        <v>154</v>
      </c>
      <c r="D199" s="454"/>
      <c r="E199" s="910"/>
      <c r="F199" s="454"/>
      <c r="G199" s="454">
        <v>2</v>
      </c>
      <c r="H199" s="455" t="s">
        <v>722</v>
      </c>
      <c r="I199" s="640" t="s">
        <v>698</v>
      </c>
      <c r="J199" s="742"/>
      <c r="K199" s="742"/>
      <c r="L199" s="742"/>
      <c r="M199" s="742"/>
      <c r="N199" s="743" t="s">
        <v>69</v>
      </c>
      <c r="O199" s="743" t="str">
        <f>IF(H200="","",VLOOKUP(H200,'[1]Procedimientos Publicar'!$C$6:$E$85,3,FALSE))</f>
        <v>SECRETARIA GENERAL</v>
      </c>
      <c r="P199" s="743" t="s">
        <v>361</v>
      </c>
      <c r="Q199" s="742"/>
      <c r="R199" s="742"/>
      <c r="S199" s="742"/>
      <c r="T199" s="643">
        <v>1</v>
      </c>
      <c r="U199" s="742"/>
      <c r="V199" s="742"/>
      <c r="W199" s="742"/>
      <c r="X199" s="742"/>
      <c r="Y199" s="644">
        <v>43830</v>
      </c>
      <c r="Z199" s="742"/>
      <c r="AA199" s="742"/>
      <c r="AB199" s="645" t="str">
        <f t="shared" si="178"/>
        <v/>
      </c>
      <c r="AC199" s="646" t="str">
        <f t="shared" si="179"/>
        <v/>
      </c>
      <c r="AD199" s="736" t="str">
        <f t="shared" si="180"/>
        <v/>
      </c>
      <c r="AG199" s="738" t="str">
        <f t="shared" si="181"/>
        <v>PENDIENTE</v>
      </c>
      <c r="AH199" s="447">
        <v>44012</v>
      </c>
      <c r="AN199" s="737" t="s">
        <v>1068</v>
      </c>
      <c r="BH199" s="741"/>
      <c r="BJ199" s="753" t="s">
        <v>1064</v>
      </c>
    </row>
    <row r="200" spans="1:62" s="739" customFormat="1" ht="35.1" customHeight="1" x14ac:dyDescent="0.25">
      <c r="A200" s="454"/>
      <c r="B200" s="454"/>
      <c r="C200" s="752" t="s">
        <v>154</v>
      </c>
      <c r="D200" s="454"/>
      <c r="E200" s="910"/>
      <c r="F200" s="454"/>
      <c r="G200" s="454">
        <v>3</v>
      </c>
      <c r="H200" s="455" t="s">
        <v>722</v>
      </c>
      <c r="I200" s="609" t="s">
        <v>699</v>
      </c>
      <c r="J200" s="610" t="s">
        <v>454</v>
      </c>
      <c r="K200" s="160" t="s">
        <v>455</v>
      </c>
      <c r="L200" s="160" t="s">
        <v>458</v>
      </c>
      <c r="M200" s="160">
        <v>3</v>
      </c>
      <c r="N200" s="752" t="s">
        <v>69</v>
      </c>
      <c r="O200" s="752" t="str">
        <f>IF(H200="","",VLOOKUP(H200,'[1]Procedimientos Publicar'!$C$6:$E$85,3,FALSE))</f>
        <v>SECRETARIA GENERAL</v>
      </c>
      <c r="P200" s="160" t="s">
        <v>443</v>
      </c>
      <c r="Q200" s="454"/>
      <c r="R200" s="454"/>
      <c r="S200" s="160"/>
      <c r="T200" s="457">
        <v>1</v>
      </c>
      <c r="U200" s="454"/>
      <c r="V200" s="162">
        <v>43617</v>
      </c>
      <c r="W200" s="162">
        <v>43800</v>
      </c>
      <c r="X200" s="162"/>
      <c r="Y200" s="458">
        <v>43830</v>
      </c>
      <c r="Z200" s="611" t="s">
        <v>463</v>
      </c>
      <c r="AA200" s="454">
        <v>3</v>
      </c>
      <c r="AB200" s="459">
        <f t="shared" si="178"/>
        <v>1</v>
      </c>
      <c r="AC200" s="577">
        <f t="shared" si="179"/>
        <v>1</v>
      </c>
      <c r="AD200" s="736" t="str">
        <f t="shared" si="180"/>
        <v>OK</v>
      </c>
      <c r="AG200" s="738" t="str">
        <f t="shared" si="181"/>
        <v>CUMPLIDA</v>
      </c>
      <c r="BH200" s="738" t="str">
        <f t="shared" si="182"/>
        <v>CUMPLIDA</v>
      </c>
      <c r="BJ200" s="753" t="str">
        <f t="shared" si="183"/>
        <v>CERRADO</v>
      </c>
    </row>
    <row r="201" spans="1:62" s="739" customFormat="1" ht="35.1" customHeight="1" x14ac:dyDescent="0.25">
      <c r="A201" s="454"/>
      <c r="B201" s="454"/>
      <c r="C201" s="752" t="s">
        <v>154</v>
      </c>
      <c r="D201" s="454"/>
      <c r="E201" s="910"/>
      <c r="F201" s="454"/>
      <c r="G201" s="454">
        <v>4</v>
      </c>
      <c r="H201" s="455" t="s">
        <v>722</v>
      </c>
      <c r="I201" s="609" t="s">
        <v>452</v>
      </c>
      <c r="J201" s="610" t="s">
        <v>454</v>
      </c>
      <c r="K201" s="160" t="s">
        <v>456</v>
      </c>
      <c r="L201" s="160" t="s">
        <v>459</v>
      </c>
      <c r="M201" s="330">
        <v>1</v>
      </c>
      <c r="N201" s="752" t="s">
        <v>69</v>
      </c>
      <c r="O201" s="752" t="str">
        <f>IF(H201="","",VLOOKUP(H201,'[1]Procedimientos Publicar'!$C$6:$E$85,3,FALSE))</f>
        <v>SECRETARIA GENERAL</v>
      </c>
      <c r="P201" s="160" t="s">
        <v>443</v>
      </c>
      <c r="Q201" s="454"/>
      <c r="R201" s="454"/>
      <c r="S201" s="160"/>
      <c r="T201" s="457">
        <v>1</v>
      </c>
      <c r="U201" s="454"/>
      <c r="V201" s="162">
        <v>43647</v>
      </c>
      <c r="W201" s="162">
        <v>43709</v>
      </c>
      <c r="X201" s="162"/>
      <c r="Y201" s="458">
        <v>43830</v>
      </c>
      <c r="Z201" s="611" t="s">
        <v>464</v>
      </c>
      <c r="AA201" s="454">
        <v>1</v>
      </c>
      <c r="AB201" s="459">
        <f t="shared" si="178"/>
        <v>1</v>
      </c>
      <c r="AC201" s="577">
        <f t="shared" si="179"/>
        <v>1</v>
      </c>
      <c r="AD201" s="736" t="str">
        <f t="shared" si="180"/>
        <v>OK</v>
      </c>
      <c r="AG201" s="738" t="str">
        <f t="shared" si="181"/>
        <v>CUMPLIDA</v>
      </c>
      <c r="BH201" s="738" t="str">
        <f t="shared" si="182"/>
        <v>CUMPLIDA</v>
      </c>
      <c r="BJ201" s="753" t="str">
        <f t="shared" si="183"/>
        <v>CERRADO</v>
      </c>
    </row>
    <row r="202" spans="1:62" s="739" customFormat="1" ht="35.1" customHeight="1" x14ac:dyDescent="0.25">
      <c r="A202" s="454"/>
      <c r="B202" s="454"/>
      <c r="C202" s="752" t="s">
        <v>154</v>
      </c>
      <c r="D202" s="454"/>
      <c r="E202" s="910"/>
      <c r="F202" s="454"/>
      <c r="G202" s="454">
        <v>5</v>
      </c>
      <c r="H202" s="455" t="s">
        <v>722</v>
      </c>
      <c r="I202" s="609" t="s">
        <v>453</v>
      </c>
      <c r="J202" s="610" t="s">
        <v>454</v>
      </c>
      <c r="K202" s="160" t="s">
        <v>457</v>
      </c>
      <c r="L202" s="160" t="s">
        <v>460</v>
      </c>
      <c r="M202" s="330">
        <v>1</v>
      </c>
      <c r="N202" s="752" t="s">
        <v>69</v>
      </c>
      <c r="O202" s="752" t="str">
        <f>IF(H202="","",VLOOKUP(H202,'[1]Procedimientos Publicar'!$C$6:$E$85,3,FALSE))</f>
        <v>SECRETARIA GENERAL</v>
      </c>
      <c r="P202" s="160" t="s">
        <v>461</v>
      </c>
      <c r="Q202" s="454"/>
      <c r="R202" s="454"/>
      <c r="S202" s="160"/>
      <c r="T202" s="457">
        <v>1</v>
      </c>
      <c r="U202" s="454"/>
      <c r="V202" s="162">
        <v>43647</v>
      </c>
      <c r="W202" s="162">
        <v>43709</v>
      </c>
      <c r="X202" s="162"/>
      <c r="Y202" s="458">
        <v>43830</v>
      </c>
      <c r="Z202" s="611" t="s">
        <v>465</v>
      </c>
      <c r="AA202" s="454">
        <v>1</v>
      </c>
      <c r="AB202" s="459">
        <f t="shared" si="178"/>
        <v>1</v>
      </c>
      <c r="AC202" s="577">
        <f t="shared" si="179"/>
        <v>1</v>
      </c>
      <c r="AD202" s="736" t="str">
        <f t="shared" si="180"/>
        <v>OK</v>
      </c>
      <c r="AG202" s="738" t="str">
        <f t="shared" si="181"/>
        <v>CUMPLIDA</v>
      </c>
      <c r="BH202" s="738" t="str">
        <f t="shared" si="182"/>
        <v>CUMPLIDA</v>
      </c>
      <c r="BJ202" s="753" t="str">
        <f t="shared" si="183"/>
        <v>CERRADO</v>
      </c>
    </row>
    <row r="203" spans="1:62" s="739" customFormat="1" ht="35.1" customHeight="1" x14ac:dyDescent="0.25">
      <c r="A203" s="751"/>
      <c r="B203" s="751"/>
      <c r="C203" s="755" t="s">
        <v>154</v>
      </c>
      <c r="D203" s="751"/>
      <c r="E203" s="916" t="s">
        <v>466</v>
      </c>
      <c r="F203" s="751"/>
      <c r="G203" s="751">
        <v>1</v>
      </c>
      <c r="H203" s="628" t="s">
        <v>726</v>
      </c>
      <c r="I203" s="181" t="s">
        <v>467</v>
      </c>
      <c r="J203" s="151" t="s">
        <v>475</v>
      </c>
      <c r="K203" s="628" t="s">
        <v>489</v>
      </c>
      <c r="L203" s="628" t="s">
        <v>484</v>
      </c>
      <c r="M203" s="629">
        <v>1</v>
      </c>
      <c r="N203" s="755" t="s">
        <v>69</v>
      </c>
      <c r="O203" s="755" t="str">
        <f>IF(H203="","",VLOOKUP(H203,'[1]Procedimientos Publicar'!$C$6:$E$85,3,FALSE))</f>
        <v>SECRETARIA GENERAL</v>
      </c>
      <c r="P203" s="755" t="s">
        <v>361</v>
      </c>
      <c r="Q203" s="751"/>
      <c r="R203" s="751"/>
      <c r="S203" s="628"/>
      <c r="T203" s="631">
        <v>1</v>
      </c>
      <c r="U203" s="751"/>
      <c r="V203" s="167">
        <v>43739</v>
      </c>
      <c r="W203" s="167">
        <v>43800</v>
      </c>
      <c r="X203" s="167"/>
      <c r="Y203" s="632">
        <v>43830</v>
      </c>
      <c r="Z203" s="182" t="s">
        <v>1069</v>
      </c>
      <c r="AA203" s="751">
        <v>1</v>
      </c>
      <c r="AB203" s="633">
        <f t="shared" si="178"/>
        <v>1</v>
      </c>
      <c r="AC203" s="634">
        <f t="shared" si="179"/>
        <v>1</v>
      </c>
      <c r="AD203" s="736" t="str">
        <f t="shared" si="180"/>
        <v>OK</v>
      </c>
      <c r="AG203" s="738" t="str">
        <f t="shared" si="181"/>
        <v>CUMPLIDA</v>
      </c>
      <c r="BH203" s="738" t="str">
        <f t="shared" si="182"/>
        <v>CUMPLIDA</v>
      </c>
      <c r="BJ203" s="753" t="str">
        <f t="shared" si="183"/>
        <v>CERRADO</v>
      </c>
    </row>
    <row r="204" spans="1:62" s="739" customFormat="1" ht="35.1" customHeight="1" x14ac:dyDescent="0.25">
      <c r="A204" s="751"/>
      <c r="B204" s="751"/>
      <c r="C204" s="755" t="s">
        <v>154</v>
      </c>
      <c r="D204" s="751"/>
      <c r="E204" s="916"/>
      <c r="F204" s="751"/>
      <c r="G204" s="751">
        <v>2</v>
      </c>
      <c r="H204" s="628" t="s">
        <v>726</v>
      </c>
      <c r="I204" s="181" t="s">
        <v>468</v>
      </c>
      <c r="J204" s="151" t="s">
        <v>475</v>
      </c>
      <c r="K204" s="182" t="s">
        <v>489</v>
      </c>
      <c r="L204" s="628" t="s">
        <v>484</v>
      </c>
      <c r="M204" s="629">
        <v>1</v>
      </c>
      <c r="N204" s="755" t="s">
        <v>69</v>
      </c>
      <c r="O204" s="755" t="str">
        <f>IF(H204="","",VLOOKUP(H204,'[1]Procedimientos Publicar'!$C$6:$E$85,3,FALSE))</f>
        <v>SECRETARIA GENERAL</v>
      </c>
      <c r="P204" s="755" t="s">
        <v>361</v>
      </c>
      <c r="Q204" s="751"/>
      <c r="R204" s="751"/>
      <c r="S204" s="628"/>
      <c r="T204" s="631">
        <v>1</v>
      </c>
      <c r="U204" s="751"/>
      <c r="V204" s="167">
        <v>43739</v>
      </c>
      <c r="W204" s="167">
        <v>43800</v>
      </c>
      <c r="X204" s="167"/>
      <c r="Y204" s="632">
        <v>43830</v>
      </c>
      <c r="Z204" s="182" t="s">
        <v>480</v>
      </c>
      <c r="AA204" s="751">
        <v>1</v>
      </c>
      <c r="AB204" s="633">
        <f t="shared" si="178"/>
        <v>1</v>
      </c>
      <c r="AC204" s="634">
        <f t="shared" si="179"/>
        <v>1</v>
      </c>
      <c r="AD204" s="736" t="str">
        <f t="shared" si="180"/>
        <v>OK</v>
      </c>
      <c r="AG204" s="738" t="str">
        <f t="shared" si="181"/>
        <v>CUMPLIDA</v>
      </c>
      <c r="BH204" s="738" t="str">
        <f t="shared" si="182"/>
        <v>CUMPLIDA</v>
      </c>
      <c r="BJ204" s="753" t="str">
        <f t="shared" si="183"/>
        <v>CERRADO</v>
      </c>
    </row>
    <row r="205" spans="1:62" s="739" customFormat="1" ht="35.1" customHeight="1" x14ac:dyDescent="0.25">
      <c r="A205" s="751"/>
      <c r="B205" s="751"/>
      <c r="C205" s="755" t="s">
        <v>154</v>
      </c>
      <c r="D205" s="751"/>
      <c r="E205" s="916"/>
      <c r="F205" s="751"/>
      <c r="G205" s="751">
        <v>3</v>
      </c>
      <c r="H205" s="628" t="s">
        <v>726</v>
      </c>
      <c r="I205" s="183" t="s">
        <v>469</v>
      </c>
      <c r="J205" s="151" t="s">
        <v>476</v>
      </c>
      <c r="K205" s="611" t="s">
        <v>490</v>
      </c>
      <c r="L205" s="755" t="s">
        <v>485</v>
      </c>
      <c r="M205" s="629">
        <v>1</v>
      </c>
      <c r="N205" s="755" t="s">
        <v>69</v>
      </c>
      <c r="O205" s="755" t="str">
        <f>IF(H205="","",VLOOKUP(H205,'[1]Procedimientos Publicar'!$C$6:$E$85,3,FALSE))</f>
        <v>SECRETARIA GENERAL</v>
      </c>
      <c r="P205" s="755" t="s">
        <v>361</v>
      </c>
      <c r="Q205" s="751"/>
      <c r="R205" s="751"/>
      <c r="S205" s="628"/>
      <c r="T205" s="631">
        <v>1</v>
      </c>
      <c r="U205" s="628" t="s">
        <v>488</v>
      </c>
      <c r="V205" s="167">
        <v>43739</v>
      </c>
      <c r="W205" s="167">
        <v>43800</v>
      </c>
      <c r="X205" s="167"/>
      <c r="Y205" s="632">
        <v>43830</v>
      </c>
      <c r="Z205" s="611" t="s">
        <v>481</v>
      </c>
      <c r="AA205" s="751">
        <v>1</v>
      </c>
      <c r="AB205" s="633">
        <f t="shared" si="178"/>
        <v>1</v>
      </c>
      <c r="AC205" s="634">
        <f t="shared" si="179"/>
        <v>1</v>
      </c>
      <c r="AD205" s="736" t="str">
        <f t="shared" si="180"/>
        <v>OK</v>
      </c>
      <c r="AG205" s="738" t="str">
        <f t="shared" si="181"/>
        <v>CUMPLIDA</v>
      </c>
      <c r="BH205" s="738" t="str">
        <f t="shared" si="182"/>
        <v>CUMPLIDA</v>
      </c>
      <c r="BJ205" s="753" t="str">
        <f t="shared" si="183"/>
        <v>CERRADO</v>
      </c>
    </row>
    <row r="206" spans="1:62" s="739" customFormat="1" ht="35.1" customHeight="1" x14ac:dyDescent="0.25">
      <c r="A206" s="751"/>
      <c r="B206" s="751"/>
      <c r="C206" s="755" t="s">
        <v>154</v>
      </c>
      <c r="D206" s="751"/>
      <c r="E206" s="916"/>
      <c r="F206" s="751"/>
      <c r="G206" s="751">
        <v>4</v>
      </c>
      <c r="H206" s="628" t="s">
        <v>726</v>
      </c>
      <c r="I206" s="183" t="s">
        <v>470</v>
      </c>
      <c r="J206" s="151" t="s">
        <v>477</v>
      </c>
      <c r="K206" s="611" t="s">
        <v>490</v>
      </c>
      <c r="L206" s="755" t="s">
        <v>485</v>
      </c>
      <c r="M206" s="629">
        <v>1</v>
      </c>
      <c r="N206" s="755" t="s">
        <v>69</v>
      </c>
      <c r="O206" s="755" t="str">
        <f>IF(H206="","",VLOOKUP(H206,'[1]Procedimientos Publicar'!$C$6:$E$85,3,FALSE))</f>
        <v>SECRETARIA GENERAL</v>
      </c>
      <c r="P206" s="755" t="s">
        <v>361</v>
      </c>
      <c r="Q206" s="751"/>
      <c r="R206" s="751"/>
      <c r="S206" s="628"/>
      <c r="T206" s="631">
        <v>1</v>
      </c>
      <c r="U206" s="628" t="s">
        <v>488</v>
      </c>
      <c r="V206" s="167">
        <v>43739</v>
      </c>
      <c r="W206" s="167">
        <v>43800</v>
      </c>
      <c r="X206" s="167"/>
      <c r="Y206" s="632">
        <v>43830</v>
      </c>
      <c r="Z206" s="611" t="s">
        <v>481</v>
      </c>
      <c r="AA206" s="751">
        <v>1</v>
      </c>
      <c r="AB206" s="633">
        <f t="shared" si="178"/>
        <v>1</v>
      </c>
      <c r="AC206" s="634">
        <f t="shared" si="179"/>
        <v>1</v>
      </c>
      <c r="AD206" s="736" t="str">
        <f t="shared" si="180"/>
        <v>OK</v>
      </c>
      <c r="AG206" s="738" t="str">
        <f t="shared" si="181"/>
        <v>CUMPLIDA</v>
      </c>
      <c r="BH206" s="738" t="str">
        <f t="shared" si="182"/>
        <v>CUMPLIDA</v>
      </c>
      <c r="BJ206" s="753" t="str">
        <f t="shared" si="183"/>
        <v>CERRADO</v>
      </c>
    </row>
    <row r="207" spans="1:62" s="739" customFormat="1" ht="35.1" customHeight="1" x14ac:dyDescent="0.25">
      <c r="A207" s="751"/>
      <c r="B207" s="751"/>
      <c r="C207" s="755" t="s">
        <v>154</v>
      </c>
      <c r="D207" s="751"/>
      <c r="E207" s="916"/>
      <c r="F207" s="751"/>
      <c r="G207" s="751">
        <v>5</v>
      </c>
      <c r="H207" s="628" t="s">
        <v>726</v>
      </c>
      <c r="I207" s="183" t="s">
        <v>471</v>
      </c>
      <c r="J207" s="151" t="s">
        <v>477</v>
      </c>
      <c r="K207" s="611" t="s">
        <v>490</v>
      </c>
      <c r="L207" s="755" t="s">
        <v>485</v>
      </c>
      <c r="M207" s="629">
        <v>1</v>
      </c>
      <c r="N207" s="755" t="s">
        <v>69</v>
      </c>
      <c r="O207" s="755" t="str">
        <f>IF(H207="","",VLOOKUP(H207,'[1]Procedimientos Publicar'!$C$6:$E$85,3,FALSE))</f>
        <v>SECRETARIA GENERAL</v>
      </c>
      <c r="P207" s="755" t="s">
        <v>361</v>
      </c>
      <c r="Q207" s="751"/>
      <c r="R207" s="751"/>
      <c r="S207" s="628"/>
      <c r="T207" s="631">
        <v>1</v>
      </c>
      <c r="U207" s="628" t="s">
        <v>488</v>
      </c>
      <c r="V207" s="167">
        <v>43739</v>
      </c>
      <c r="W207" s="167">
        <v>43800</v>
      </c>
      <c r="X207" s="167"/>
      <c r="Y207" s="632">
        <v>43830</v>
      </c>
      <c r="Z207" s="611" t="s">
        <v>481</v>
      </c>
      <c r="AA207" s="751">
        <v>1</v>
      </c>
      <c r="AB207" s="633">
        <f t="shared" si="178"/>
        <v>1</v>
      </c>
      <c r="AC207" s="634">
        <f t="shared" si="179"/>
        <v>1</v>
      </c>
      <c r="AD207" s="736" t="str">
        <f t="shared" si="180"/>
        <v>OK</v>
      </c>
      <c r="AG207" s="738" t="str">
        <f t="shared" si="181"/>
        <v>CUMPLIDA</v>
      </c>
      <c r="BH207" s="738" t="str">
        <f t="shared" si="182"/>
        <v>CUMPLIDA</v>
      </c>
      <c r="BJ207" s="753" t="str">
        <f t="shared" si="183"/>
        <v>CERRADO</v>
      </c>
    </row>
    <row r="208" spans="1:62" s="739" customFormat="1" ht="35.1" customHeight="1" x14ac:dyDescent="0.25">
      <c r="A208" s="751"/>
      <c r="B208" s="751"/>
      <c r="C208" s="755" t="s">
        <v>154</v>
      </c>
      <c r="D208" s="751"/>
      <c r="E208" s="916"/>
      <c r="F208" s="751"/>
      <c r="G208" s="751">
        <v>6</v>
      </c>
      <c r="H208" s="628" t="s">
        <v>726</v>
      </c>
      <c r="I208" s="183" t="s">
        <v>472</v>
      </c>
      <c r="J208" s="151" t="s">
        <v>477</v>
      </c>
      <c r="K208" s="611" t="s">
        <v>490</v>
      </c>
      <c r="L208" s="755" t="s">
        <v>485</v>
      </c>
      <c r="M208" s="629">
        <v>1</v>
      </c>
      <c r="N208" s="755" t="s">
        <v>69</v>
      </c>
      <c r="O208" s="755" t="str">
        <f>IF(H208="","",VLOOKUP(H208,'[1]Procedimientos Publicar'!$C$6:$E$85,3,FALSE))</f>
        <v>SECRETARIA GENERAL</v>
      </c>
      <c r="P208" s="755" t="s">
        <v>361</v>
      </c>
      <c r="Q208" s="751"/>
      <c r="R208" s="751"/>
      <c r="S208" s="628"/>
      <c r="T208" s="631">
        <v>1</v>
      </c>
      <c r="U208" s="628" t="s">
        <v>488</v>
      </c>
      <c r="V208" s="167">
        <v>43739</v>
      </c>
      <c r="W208" s="167">
        <v>43800</v>
      </c>
      <c r="X208" s="167"/>
      <c r="Y208" s="632">
        <v>43830</v>
      </c>
      <c r="Z208" s="182" t="s">
        <v>481</v>
      </c>
      <c r="AA208" s="751">
        <v>1</v>
      </c>
      <c r="AB208" s="633">
        <f t="shared" si="178"/>
        <v>1</v>
      </c>
      <c r="AC208" s="634">
        <f>(IF(OR($T208="",AB208=""),"",IF(OR($T208=0,AB208=0),0,IF((AB208*100%)/$T208&gt;100%,100%,(AB208*100%)/$T208))))</f>
        <v>1</v>
      </c>
      <c r="AD208" s="736" t="str">
        <f t="shared" si="180"/>
        <v>OK</v>
      </c>
      <c r="AG208" s="738" t="str">
        <f t="shared" si="181"/>
        <v>CUMPLIDA</v>
      </c>
      <c r="BH208" s="738" t="str">
        <f t="shared" si="182"/>
        <v>CUMPLIDA</v>
      </c>
      <c r="BJ208" s="753" t="str">
        <f t="shared" si="183"/>
        <v>CERRADO</v>
      </c>
    </row>
    <row r="209" spans="1:62" s="739" customFormat="1" ht="35.1" customHeight="1" x14ac:dyDescent="0.25">
      <c r="A209" s="751"/>
      <c r="B209" s="751"/>
      <c r="C209" s="755" t="s">
        <v>154</v>
      </c>
      <c r="D209" s="751"/>
      <c r="E209" s="916"/>
      <c r="F209" s="751"/>
      <c r="G209" s="751">
        <v>7</v>
      </c>
      <c r="H209" s="628" t="s">
        <v>726</v>
      </c>
      <c r="I209" s="183" t="s">
        <v>473</v>
      </c>
      <c r="J209" s="151" t="s">
        <v>478</v>
      </c>
      <c r="K209" s="151" t="s">
        <v>491</v>
      </c>
      <c r="L209" s="628" t="s">
        <v>486</v>
      </c>
      <c r="M209" s="358">
        <v>1</v>
      </c>
      <c r="N209" s="755" t="s">
        <v>69</v>
      </c>
      <c r="O209" s="755" t="str">
        <f>IF(H209="","",VLOOKUP(H209,'[1]Procedimientos Publicar'!$C$6:$E$85,3,FALSE))</f>
        <v>SECRETARIA GENERAL</v>
      </c>
      <c r="P209" s="755" t="s">
        <v>361</v>
      </c>
      <c r="Q209" s="751"/>
      <c r="R209" s="751"/>
      <c r="S209" s="151"/>
      <c r="T209" s="631">
        <v>1</v>
      </c>
      <c r="U209" s="751"/>
      <c r="V209" s="167">
        <v>43739</v>
      </c>
      <c r="W209" s="167">
        <v>43800</v>
      </c>
      <c r="X209" s="167"/>
      <c r="Y209" s="632">
        <v>43830</v>
      </c>
      <c r="Z209" s="182" t="s">
        <v>482</v>
      </c>
      <c r="AA209" s="634">
        <v>1</v>
      </c>
      <c r="AB209" s="633">
        <f t="shared" si="178"/>
        <v>1</v>
      </c>
      <c r="AC209" s="634">
        <f t="shared" si="179"/>
        <v>1</v>
      </c>
      <c r="AD209" s="736" t="str">
        <f t="shared" si="180"/>
        <v>OK</v>
      </c>
      <c r="AG209" s="738" t="str">
        <f t="shared" si="181"/>
        <v>CUMPLIDA</v>
      </c>
      <c r="BH209" s="738" t="str">
        <f t="shared" si="182"/>
        <v>CUMPLIDA</v>
      </c>
      <c r="BJ209" s="753" t="str">
        <f t="shared" si="183"/>
        <v>CERRADO</v>
      </c>
    </row>
    <row r="210" spans="1:62" s="739" customFormat="1" ht="35.1" customHeight="1" x14ac:dyDescent="0.25">
      <c r="A210" s="751"/>
      <c r="B210" s="751"/>
      <c r="C210" s="755" t="s">
        <v>154</v>
      </c>
      <c r="D210" s="751"/>
      <c r="E210" s="916"/>
      <c r="F210" s="751"/>
      <c r="G210" s="751">
        <v>8</v>
      </c>
      <c r="H210" s="628" t="s">
        <v>726</v>
      </c>
      <c r="I210" s="183" t="s">
        <v>474</v>
      </c>
      <c r="J210" s="151" t="s">
        <v>479</v>
      </c>
      <c r="K210" s="151" t="s">
        <v>492</v>
      </c>
      <c r="L210" s="151" t="s">
        <v>487</v>
      </c>
      <c r="M210" s="629">
        <v>2</v>
      </c>
      <c r="N210" s="755" t="s">
        <v>69</v>
      </c>
      <c r="O210" s="755" t="str">
        <f>IF(H210="","",VLOOKUP(H210,'[1]Procedimientos Publicar'!$C$6:$E$85,3,FALSE))</f>
        <v>SECRETARIA GENERAL</v>
      </c>
      <c r="P210" s="755" t="s">
        <v>361</v>
      </c>
      <c r="Q210" s="751"/>
      <c r="R210" s="751"/>
      <c r="S210" s="151"/>
      <c r="T210" s="631">
        <v>1</v>
      </c>
      <c r="U210" s="751"/>
      <c r="V210" s="167">
        <v>43739</v>
      </c>
      <c r="W210" s="167">
        <v>43891</v>
      </c>
      <c r="X210" s="167"/>
      <c r="Y210" s="632">
        <v>43830</v>
      </c>
      <c r="Z210" s="182" t="s">
        <v>483</v>
      </c>
      <c r="AA210" s="751">
        <v>2</v>
      </c>
      <c r="AB210" s="633">
        <f t="shared" si="178"/>
        <v>1</v>
      </c>
      <c r="AC210" s="634">
        <f t="shared" si="179"/>
        <v>1</v>
      </c>
      <c r="AD210" s="736" t="str">
        <f t="shared" si="180"/>
        <v>OK</v>
      </c>
      <c r="AG210" s="738" t="str">
        <f t="shared" si="181"/>
        <v>CUMPLIDA</v>
      </c>
      <c r="BH210" s="738" t="str">
        <f t="shared" si="182"/>
        <v>CUMPLIDA</v>
      </c>
      <c r="BJ210" s="753" t="str">
        <f t="shared" si="183"/>
        <v>CERRADO</v>
      </c>
    </row>
    <row r="211" spans="1:62" s="739" customFormat="1" ht="35.1" customHeight="1" x14ac:dyDescent="0.25">
      <c r="A211" s="762"/>
      <c r="B211" s="762"/>
      <c r="C211" s="763" t="s">
        <v>154</v>
      </c>
      <c r="D211" s="762"/>
      <c r="E211" s="913" t="s">
        <v>493</v>
      </c>
      <c r="F211" s="762"/>
      <c r="G211" s="762">
        <v>1</v>
      </c>
      <c r="H211" s="764" t="s">
        <v>722</v>
      </c>
      <c r="I211" s="765" t="s">
        <v>714</v>
      </c>
      <c r="J211" s="762"/>
      <c r="K211" s="762"/>
      <c r="L211" s="763" t="s">
        <v>1157</v>
      </c>
      <c r="M211" s="762"/>
      <c r="N211" s="763" t="s">
        <v>69</v>
      </c>
      <c r="O211" s="763" t="str">
        <f>IF(H211="","",VLOOKUP(H211,'[1]Procedimientos Publicar'!$C$6:$E$85,3,FALSE))</f>
        <v>SECRETARIA GENERAL</v>
      </c>
      <c r="P211" s="763" t="s">
        <v>361</v>
      </c>
      <c r="Q211" s="762"/>
      <c r="R211" s="762"/>
      <c r="S211" s="762"/>
      <c r="T211" s="766">
        <v>1</v>
      </c>
      <c r="U211" s="762"/>
      <c r="V211" s="762"/>
      <c r="W211" s="767">
        <v>44227</v>
      </c>
      <c r="X211" s="767"/>
      <c r="Y211" s="767">
        <v>43830</v>
      </c>
      <c r="Z211" s="762"/>
      <c r="AA211" s="762"/>
      <c r="AB211" s="768" t="str">
        <f t="shared" si="178"/>
        <v/>
      </c>
      <c r="AC211" s="769" t="str">
        <f t="shared" si="179"/>
        <v/>
      </c>
      <c r="AD211" s="736" t="str">
        <f t="shared" si="180"/>
        <v/>
      </c>
      <c r="AG211" s="738" t="str">
        <f t="shared" si="181"/>
        <v>PENDIENTE</v>
      </c>
      <c r="AH211" s="447">
        <v>44012</v>
      </c>
      <c r="AI211" s="734" t="s">
        <v>1157</v>
      </c>
      <c r="AN211" s="743" t="s">
        <v>1170</v>
      </c>
      <c r="AQ211" s="9">
        <v>44150</v>
      </c>
      <c r="AS211" s="739">
        <v>0</v>
      </c>
      <c r="AT211" s="10" t="str">
        <f t="shared" ref="AT211:AT215" si="209">(IF(AS211="","",IF(OR($M211=0,$M211="",AQ211=""),"",AS211/$M211)))</f>
        <v/>
      </c>
      <c r="AU211" s="11" t="str">
        <f t="shared" ref="AU211:AU215" si="210">(IF(OR($T211="",AT211=""),"",IF(OR($T211=0,AT211=0),0,IF((AT211*100%)/$T211&gt;100%,100%,(AT211*100%)/$T211))))</f>
        <v/>
      </c>
      <c r="AV211" s="736" t="str">
        <f t="shared" ref="AV211:AV215" si="211">IF(AS211="","",IF(AU211&lt;100%, IF(AU211&lt;75%, "ALERTA","EN TERMINO"), IF(AU211=100%, "OK", "EN TERMINO")))</f>
        <v>EN TERMINO</v>
      </c>
      <c r="AW211" s="359"/>
      <c r="AY211" s="738" t="str">
        <f t="shared" ref="AY211:AY214" si="212">IF(AU211=100%,IF(AU211&gt;75%,"CUMPLIDA","PENDIENTE"),IF(AU211&lt;75%,"INCUMPLIDA","PENDIENTE"))</f>
        <v>PENDIENTE</v>
      </c>
      <c r="AZ211" s="9"/>
      <c r="BA211" s="737"/>
      <c r="BB211" s="737"/>
      <c r="BC211" s="7" t="str">
        <f t="shared" ref="BC211:BC215" si="213">(IF(BB211="","",IF(OR($M211=0,$M211="",AZ211=""),"",BB211/$M211)))</f>
        <v/>
      </c>
      <c r="BD211" s="12" t="str">
        <f t="shared" ref="BD211:BD215" si="214">(IF(OR($T211="",BC211=""),"",IF(OR($T211=0,BC211=0),0,IF((BC211*100%)/$T211&gt;100%,100%,(BC211*100%)/$T211))))</f>
        <v/>
      </c>
      <c r="BE211" s="736" t="str">
        <f t="shared" ref="BE211:BE215" si="215">IF(BB211="","",IF(BD211&lt;100%, IF(BD211&lt;100%, "ALERTA","EN TERMINO"), IF(BD211=100%, "OK", "EN TERMINO")))</f>
        <v/>
      </c>
      <c r="BF211" s="737"/>
      <c r="BG211" s="737"/>
      <c r="BH211" s="738" t="str">
        <f t="shared" ref="BH211:BH215" si="216">IF(AL211=100%,"CUMPLIDA","INCUMPLIDA")</f>
        <v>INCUMPLIDA</v>
      </c>
      <c r="BI211" s="821"/>
      <c r="BJ211" s="821" t="str">
        <f t="shared" ref="BJ211:BJ214" si="217">IF(AY211="CUMPLIDA","CERRADO","ABIERTO")</f>
        <v>ABIERTO</v>
      </c>
    </row>
    <row r="212" spans="1:62" s="739" customFormat="1" ht="35.1" customHeight="1" x14ac:dyDescent="0.25">
      <c r="A212" s="762"/>
      <c r="B212" s="762"/>
      <c r="C212" s="763" t="s">
        <v>154</v>
      </c>
      <c r="D212" s="762"/>
      <c r="E212" s="913"/>
      <c r="F212" s="762"/>
      <c r="G212" s="762">
        <v>2</v>
      </c>
      <c r="H212" s="764" t="s">
        <v>722</v>
      </c>
      <c r="I212" s="765" t="s">
        <v>715</v>
      </c>
      <c r="J212" s="762"/>
      <c r="K212" s="762"/>
      <c r="L212" s="763" t="s">
        <v>1158</v>
      </c>
      <c r="M212" s="762"/>
      <c r="N212" s="763" t="s">
        <v>69</v>
      </c>
      <c r="O212" s="763" t="str">
        <f>IF(H212="","",VLOOKUP(H212,'[1]Procedimientos Publicar'!$C$6:$E$85,3,FALSE))</f>
        <v>SECRETARIA GENERAL</v>
      </c>
      <c r="P212" s="763" t="s">
        <v>361</v>
      </c>
      <c r="Q212" s="762"/>
      <c r="R212" s="762"/>
      <c r="S212" s="762"/>
      <c r="T212" s="766">
        <v>1</v>
      </c>
      <c r="U212" s="762"/>
      <c r="V212" s="762"/>
      <c r="W212" s="767">
        <v>44227</v>
      </c>
      <c r="X212" s="767"/>
      <c r="Y212" s="767">
        <v>43830</v>
      </c>
      <c r="Z212" s="762"/>
      <c r="AA212" s="762"/>
      <c r="AB212" s="768" t="str">
        <f t="shared" si="178"/>
        <v/>
      </c>
      <c r="AC212" s="769" t="str">
        <f t="shared" si="179"/>
        <v/>
      </c>
      <c r="AD212" s="736" t="str">
        <f t="shared" si="180"/>
        <v/>
      </c>
      <c r="AG212" s="738" t="str">
        <f t="shared" si="181"/>
        <v>PENDIENTE</v>
      </c>
      <c r="AH212" s="447">
        <v>44012</v>
      </c>
      <c r="AI212" s="734" t="s">
        <v>1158</v>
      </c>
      <c r="AN212" s="743" t="s">
        <v>1170</v>
      </c>
      <c r="AQ212" s="9">
        <v>44150</v>
      </c>
      <c r="AS212" s="739">
        <v>0</v>
      </c>
      <c r="AT212" s="10" t="str">
        <f t="shared" si="209"/>
        <v/>
      </c>
      <c r="AU212" s="11" t="str">
        <f t="shared" si="210"/>
        <v/>
      </c>
      <c r="AV212" s="736" t="str">
        <f t="shared" si="211"/>
        <v>EN TERMINO</v>
      </c>
      <c r="AW212" s="359"/>
      <c r="AY212" s="738" t="str">
        <f t="shared" si="212"/>
        <v>PENDIENTE</v>
      </c>
      <c r="AZ212" s="9"/>
      <c r="BA212" s="737"/>
      <c r="BB212" s="737"/>
      <c r="BC212" s="7" t="str">
        <f t="shared" si="213"/>
        <v/>
      </c>
      <c r="BD212" s="12" t="str">
        <f t="shared" si="214"/>
        <v/>
      </c>
      <c r="BE212" s="736" t="str">
        <f t="shared" si="215"/>
        <v/>
      </c>
      <c r="BF212" s="737"/>
      <c r="BG212" s="737"/>
      <c r="BH212" s="738" t="str">
        <f t="shared" si="216"/>
        <v>INCUMPLIDA</v>
      </c>
      <c r="BI212" s="821"/>
      <c r="BJ212" s="821" t="str">
        <f t="shared" si="217"/>
        <v>ABIERTO</v>
      </c>
    </row>
    <row r="213" spans="1:62" s="739" customFormat="1" ht="35.1" customHeight="1" x14ac:dyDescent="0.25">
      <c r="A213" s="762"/>
      <c r="B213" s="762"/>
      <c r="C213" s="763" t="s">
        <v>154</v>
      </c>
      <c r="D213" s="762"/>
      <c r="E213" s="913"/>
      <c r="F213" s="762"/>
      <c r="G213" s="762">
        <v>3</v>
      </c>
      <c r="H213" s="764" t="s">
        <v>722</v>
      </c>
      <c r="I213" s="765" t="s">
        <v>716</v>
      </c>
      <c r="J213" s="762"/>
      <c r="K213" s="762"/>
      <c r="L213" s="763" t="s">
        <v>1159</v>
      </c>
      <c r="M213" s="762"/>
      <c r="N213" s="763" t="s">
        <v>69</v>
      </c>
      <c r="O213" s="763" t="str">
        <f>IF(H213="","",VLOOKUP(H213,'[1]Procedimientos Publicar'!$C$6:$E$85,3,FALSE))</f>
        <v>SECRETARIA GENERAL</v>
      </c>
      <c r="P213" s="763" t="s">
        <v>361</v>
      </c>
      <c r="Q213" s="762"/>
      <c r="R213" s="762"/>
      <c r="S213" s="762"/>
      <c r="T213" s="766">
        <v>1</v>
      </c>
      <c r="U213" s="762"/>
      <c r="V213" s="762"/>
      <c r="W213" s="767">
        <v>44227</v>
      </c>
      <c r="X213" s="767"/>
      <c r="Y213" s="767">
        <v>43830</v>
      </c>
      <c r="Z213" s="762"/>
      <c r="AA213" s="762"/>
      <c r="AB213" s="768" t="str">
        <f t="shared" si="178"/>
        <v/>
      </c>
      <c r="AC213" s="769" t="str">
        <f t="shared" si="179"/>
        <v/>
      </c>
      <c r="AD213" s="736" t="str">
        <f t="shared" si="180"/>
        <v/>
      </c>
      <c r="AG213" s="738" t="str">
        <f t="shared" si="181"/>
        <v>PENDIENTE</v>
      </c>
      <c r="AH213" s="447">
        <v>44012</v>
      </c>
      <c r="AI213" s="734" t="s">
        <v>1159</v>
      </c>
      <c r="AN213" s="743" t="s">
        <v>1170</v>
      </c>
      <c r="AQ213" s="9">
        <v>44150</v>
      </c>
      <c r="AT213" s="10" t="str">
        <f t="shared" si="209"/>
        <v/>
      </c>
      <c r="AU213" s="11" t="str">
        <f t="shared" si="210"/>
        <v/>
      </c>
      <c r="AV213" s="736" t="str">
        <f t="shared" si="211"/>
        <v/>
      </c>
      <c r="AW213" s="743" t="s">
        <v>1340</v>
      </c>
      <c r="AY213" s="738" t="str">
        <f t="shared" si="212"/>
        <v>PENDIENTE</v>
      </c>
      <c r="AZ213" s="9"/>
      <c r="BA213" s="737"/>
      <c r="BB213" s="737"/>
      <c r="BC213" s="7" t="str">
        <f t="shared" si="213"/>
        <v/>
      </c>
      <c r="BD213" s="12" t="str">
        <f t="shared" si="214"/>
        <v/>
      </c>
      <c r="BE213" s="736" t="str">
        <f t="shared" si="215"/>
        <v/>
      </c>
      <c r="BF213" s="737"/>
      <c r="BG213" s="737"/>
      <c r="BH213" s="738" t="str">
        <f t="shared" si="216"/>
        <v>INCUMPLIDA</v>
      </c>
      <c r="BI213" s="821"/>
      <c r="BJ213" s="821" t="str">
        <f t="shared" si="217"/>
        <v>ABIERTO</v>
      </c>
    </row>
    <row r="214" spans="1:62" s="739" customFormat="1" ht="35.1" customHeight="1" x14ac:dyDescent="0.25">
      <c r="A214" s="762"/>
      <c r="B214" s="762"/>
      <c r="C214" s="763" t="s">
        <v>154</v>
      </c>
      <c r="D214" s="762"/>
      <c r="E214" s="913"/>
      <c r="F214" s="762"/>
      <c r="G214" s="762">
        <v>4</v>
      </c>
      <c r="H214" s="764" t="s">
        <v>722</v>
      </c>
      <c r="I214" s="765" t="s">
        <v>717</v>
      </c>
      <c r="J214" s="762"/>
      <c r="K214" s="762"/>
      <c r="L214" s="763" t="s">
        <v>1160</v>
      </c>
      <c r="M214" s="762"/>
      <c r="N214" s="763" t="s">
        <v>69</v>
      </c>
      <c r="O214" s="763" t="str">
        <f>IF(H214="","",VLOOKUP(H214,'[1]Procedimientos Publicar'!$C$6:$E$85,3,FALSE))</f>
        <v>SECRETARIA GENERAL</v>
      </c>
      <c r="P214" s="763" t="s">
        <v>361</v>
      </c>
      <c r="Q214" s="762"/>
      <c r="R214" s="762"/>
      <c r="S214" s="762"/>
      <c r="T214" s="766">
        <v>1</v>
      </c>
      <c r="U214" s="762"/>
      <c r="V214" s="762"/>
      <c r="W214" s="767">
        <v>44227</v>
      </c>
      <c r="X214" s="767"/>
      <c r="Y214" s="767">
        <v>43830</v>
      </c>
      <c r="Z214" s="762"/>
      <c r="AA214" s="762"/>
      <c r="AB214" s="768" t="str">
        <f t="shared" si="178"/>
        <v/>
      </c>
      <c r="AC214" s="769" t="str">
        <f t="shared" si="179"/>
        <v/>
      </c>
      <c r="AD214" s="736" t="str">
        <f t="shared" si="180"/>
        <v/>
      </c>
      <c r="AG214" s="738" t="str">
        <f t="shared" si="181"/>
        <v>PENDIENTE</v>
      </c>
      <c r="AH214" s="447">
        <v>44012</v>
      </c>
      <c r="AI214" s="734" t="s">
        <v>1160</v>
      </c>
      <c r="AN214" s="743" t="s">
        <v>1170</v>
      </c>
      <c r="AQ214" s="9">
        <v>44150</v>
      </c>
      <c r="AS214" s="739">
        <v>0</v>
      </c>
      <c r="AT214" s="10" t="str">
        <f t="shared" si="209"/>
        <v/>
      </c>
      <c r="AU214" s="11" t="str">
        <f t="shared" si="210"/>
        <v/>
      </c>
      <c r="AV214" s="736" t="str">
        <f t="shared" si="211"/>
        <v>EN TERMINO</v>
      </c>
      <c r="AW214" s="359"/>
      <c r="AY214" s="738" t="str">
        <f t="shared" si="212"/>
        <v>PENDIENTE</v>
      </c>
      <c r="AZ214" s="9"/>
      <c r="BA214" s="737"/>
      <c r="BB214" s="737"/>
      <c r="BC214" s="7" t="str">
        <f t="shared" si="213"/>
        <v/>
      </c>
      <c r="BD214" s="12" t="str">
        <f t="shared" si="214"/>
        <v/>
      </c>
      <c r="BE214" s="736" t="str">
        <f t="shared" si="215"/>
        <v/>
      </c>
      <c r="BF214" s="737"/>
      <c r="BG214" s="737"/>
      <c r="BH214" s="738" t="str">
        <f t="shared" si="216"/>
        <v>INCUMPLIDA</v>
      </c>
      <c r="BI214" s="821"/>
      <c r="BJ214" s="821" t="str">
        <f t="shared" si="217"/>
        <v>ABIERTO</v>
      </c>
    </row>
    <row r="215" spans="1:62" s="739" customFormat="1" ht="35.1" customHeight="1" x14ac:dyDescent="0.25">
      <c r="A215" s="762"/>
      <c r="B215" s="762"/>
      <c r="C215" s="763" t="s">
        <v>154</v>
      </c>
      <c r="D215" s="762"/>
      <c r="E215" s="913"/>
      <c r="F215" s="762"/>
      <c r="G215" s="762">
        <v>5</v>
      </c>
      <c r="H215" s="764" t="s">
        <v>722</v>
      </c>
      <c r="I215" s="765" t="s">
        <v>453</v>
      </c>
      <c r="J215" s="762"/>
      <c r="K215" s="762"/>
      <c r="L215" s="763" t="s">
        <v>1161</v>
      </c>
      <c r="M215" s="762"/>
      <c r="N215" s="763" t="s">
        <v>69</v>
      </c>
      <c r="O215" s="763" t="str">
        <f>IF(H215="","",VLOOKUP(H215,'[1]Procedimientos Publicar'!$C$6:$E$85,3,FALSE))</f>
        <v>SECRETARIA GENERAL</v>
      </c>
      <c r="P215" s="763" t="s">
        <v>361</v>
      </c>
      <c r="Q215" s="762"/>
      <c r="R215" s="762"/>
      <c r="S215" s="762"/>
      <c r="T215" s="766">
        <v>1</v>
      </c>
      <c r="U215" s="762"/>
      <c r="V215" s="762"/>
      <c r="W215" s="767">
        <v>44227</v>
      </c>
      <c r="X215" s="767"/>
      <c r="Y215" s="767">
        <v>43830</v>
      </c>
      <c r="Z215" s="762"/>
      <c r="AA215" s="762"/>
      <c r="AB215" s="768" t="str">
        <f t="shared" si="178"/>
        <v/>
      </c>
      <c r="AC215" s="769" t="str">
        <f t="shared" si="179"/>
        <v/>
      </c>
      <c r="AD215" s="736" t="str">
        <f t="shared" si="180"/>
        <v/>
      </c>
      <c r="AG215" s="738" t="str">
        <f t="shared" si="181"/>
        <v>PENDIENTE</v>
      </c>
      <c r="AH215" s="447">
        <v>44012</v>
      </c>
      <c r="AI215" s="734" t="s">
        <v>1161</v>
      </c>
      <c r="AN215" s="743" t="s">
        <v>1170</v>
      </c>
      <c r="AQ215" s="9">
        <v>44150</v>
      </c>
      <c r="AS215" s="739">
        <v>0</v>
      </c>
      <c r="AT215" s="10" t="str">
        <f t="shared" si="209"/>
        <v/>
      </c>
      <c r="AU215" s="11" t="str">
        <f t="shared" si="210"/>
        <v/>
      </c>
      <c r="AV215" s="736" t="str">
        <f t="shared" si="211"/>
        <v>EN TERMINO</v>
      </c>
      <c r="AW215" s="359"/>
      <c r="AY215" s="738" t="str">
        <f>IF(AU215=100%,IF(AU215&gt;75%,"CUMPLIDA","PENDIENTE"),IF(AU215&lt;75%,"INCUMPLIDA","PENDIENTE"))</f>
        <v>PENDIENTE</v>
      </c>
      <c r="AZ215" s="9"/>
      <c r="BA215" s="737"/>
      <c r="BB215" s="737"/>
      <c r="BC215" s="7" t="str">
        <f t="shared" si="213"/>
        <v/>
      </c>
      <c r="BD215" s="12" t="str">
        <f t="shared" si="214"/>
        <v/>
      </c>
      <c r="BE215" s="736" t="str">
        <f t="shared" si="215"/>
        <v/>
      </c>
      <c r="BF215" s="737"/>
      <c r="BG215" s="737"/>
      <c r="BH215" s="738" t="str">
        <f t="shared" si="216"/>
        <v>INCUMPLIDA</v>
      </c>
      <c r="BI215" s="821"/>
      <c r="BJ215" s="821" t="str">
        <f>IF(AY215="CUMPLIDA","CERRADO","ABIERTO")</f>
        <v>ABIERTO</v>
      </c>
    </row>
    <row r="216" spans="1:62" s="813" customFormat="1" ht="35.1" customHeight="1" x14ac:dyDescent="0.25">
      <c r="A216" s="811"/>
      <c r="B216" s="811"/>
      <c r="C216" s="587" t="s">
        <v>154</v>
      </c>
      <c r="D216" s="811"/>
      <c r="E216" s="919" t="s">
        <v>1212</v>
      </c>
      <c r="F216" s="811"/>
      <c r="G216" s="582">
        <v>1</v>
      </c>
      <c r="H216" s="361" t="s">
        <v>722</v>
      </c>
      <c r="I216" s="812" t="s">
        <v>1281</v>
      </c>
      <c r="J216" s="811"/>
      <c r="K216" s="812" t="s">
        <v>1341</v>
      </c>
      <c r="L216" s="812"/>
      <c r="M216" s="812">
        <v>1</v>
      </c>
      <c r="N216" s="811"/>
      <c r="O216" s="587" t="str">
        <f>IF(H216="","",VLOOKUP(H216,'[1]Procedimientos Publicar'!$C$6:$E$85,3,FALSE))</f>
        <v>SECRETARIA GENERAL</v>
      </c>
      <c r="P216" s="587" t="s">
        <v>361</v>
      </c>
      <c r="Q216" s="811"/>
      <c r="R216" s="811"/>
      <c r="S216" s="811"/>
      <c r="T216" s="811"/>
      <c r="U216" s="811"/>
      <c r="V216" s="811"/>
      <c r="W216" s="811"/>
      <c r="X216" s="811"/>
      <c r="Y216" s="811"/>
      <c r="Z216" s="811"/>
      <c r="AA216" s="811"/>
      <c r="AB216" s="811"/>
      <c r="AC216" s="811"/>
      <c r="AQ216" s="9">
        <v>44150</v>
      </c>
      <c r="AT216" s="10" t="str">
        <f t="shared" ref="AT216:AT226" si="218">(IF(AS216="","",IF(OR($M216=0,$M216="",AQ216=""),"",AS216/$M216)))</f>
        <v/>
      </c>
      <c r="AU216" s="11" t="str">
        <f t="shared" ref="AU216:AU226" si="219">(IF(OR($T216="",AT216=""),"",IF(OR($T216=0,AT216=0),0,IF((AT216*100%)/$T216&gt;100%,100%,(AT216*100%)/$T216))))</f>
        <v/>
      </c>
      <c r="AV216" s="736" t="str">
        <f t="shared" ref="AV216:AV226" si="220">IF(AS216="","",IF(AU216&lt;100%, IF(AU216&lt;75%, "ALERTA","EN TERMINO"), IF(AU216=100%, "OK", "EN TERMINO")))</f>
        <v/>
      </c>
      <c r="AW216" s="842"/>
      <c r="AY216" s="738" t="str">
        <f t="shared" ref="AY216:AY226" si="221">IF(AU216=100%,IF(AU216&gt;75%,"CUMPLIDA","PENDIENTE"),IF(AU216&lt;75%,"INCUMPLIDA","PENDIENTE"))</f>
        <v>PENDIENTE</v>
      </c>
      <c r="BJ216" s="847" t="str">
        <f t="shared" ref="BJ216:BJ226" si="222">IF(AY216="CUMPLIDA","CERRADO","ABIERTO")</f>
        <v>ABIERTO</v>
      </c>
    </row>
    <row r="217" spans="1:62" s="813" customFormat="1" ht="35.1" customHeight="1" x14ac:dyDescent="0.25">
      <c r="A217" s="811"/>
      <c r="B217" s="811"/>
      <c r="C217" s="587" t="s">
        <v>154</v>
      </c>
      <c r="D217" s="811"/>
      <c r="E217" s="919"/>
      <c r="F217" s="811"/>
      <c r="G217" s="582">
        <v>2</v>
      </c>
      <c r="H217" s="361" t="s">
        <v>722</v>
      </c>
      <c r="I217" s="812" t="s">
        <v>1282</v>
      </c>
      <c r="J217" s="811"/>
      <c r="K217" s="812" t="s">
        <v>1342</v>
      </c>
      <c r="L217" s="812"/>
      <c r="M217" s="812">
        <v>3</v>
      </c>
      <c r="N217" s="811"/>
      <c r="O217" s="587" t="str">
        <f>IF(H217="","",VLOOKUP(H217,'[1]Procedimientos Publicar'!$C$6:$E$85,3,FALSE))</f>
        <v>SECRETARIA GENERAL</v>
      </c>
      <c r="P217" s="587" t="s">
        <v>361</v>
      </c>
      <c r="Q217" s="811"/>
      <c r="R217" s="811"/>
      <c r="S217" s="811"/>
      <c r="T217" s="811"/>
      <c r="U217" s="811"/>
      <c r="V217" s="811"/>
      <c r="W217" s="811"/>
      <c r="X217" s="811"/>
      <c r="Y217" s="811"/>
      <c r="Z217" s="811"/>
      <c r="AA217" s="811"/>
      <c r="AB217" s="811"/>
      <c r="AC217" s="811"/>
      <c r="AQ217" s="9">
        <v>44150</v>
      </c>
      <c r="AT217" s="10" t="str">
        <f t="shared" si="218"/>
        <v/>
      </c>
      <c r="AU217" s="11" t="str">
        <f t="shared" si="219"/>
        <v/>
      </c>
      <c r="AV217" s="736" t="str">
        <f t="shared" si="220"/>
        <v/>
      </c>
      <c r="AW217" s="842"/>
      <c r="AY217" s="738" t="str">
        <f t="shared" si="221"/>
        <v>PENDIENTE</v>
      </c>
      <c r="BJ217" s="847" t="str">
        <f t="shared" si="222"/>
        <v>ABIERTO</v>
      </c>
    </row>
    <row r="218" spans="1:62" s="813" customFormat="1" ht="35.1" customHeight="1" x14ac:dyDescent="0.25">
      <c r="A218" s="811"/>
      <c r="B218" s="811"/>
      <c r="C218" s="587" t="s">
        <v>154</v>
      </c>
      <c r="D218" s="811"/>
      <c r="E218" s="919"/>
      <c r="F218" s="811"/>
      <c r="G218" s="582">
        <v>3</v>
      </c>
      <c r="H218" s="361" t="s">
        <v>722</v>
      </c>
      <c r="I218" s="812" t="s">
        <v>1283</v>
      </c>
      <c r="J218" s="811"/>
      <c r="K218" s="812" t="s">
        <v>1343</v>
      </c>
      <c r="L218" s="812"/>
      <c r="M218" s="812">
        <v>2</v>
      </c>
      <c r="N218" s="811"/>
      <c r="O218" s="587" t="str">
        <f>IF(H218="","",VLOOKUP(H218,'[1]Procedimientos Publicar'!$C$6:$E$85,3,FALSE))</f>
        <v>SECRETARIA GENERAL</v>
      </c>
      <c r="P218" s="587" t="s">
        <v>361</v>
      </c>
      <c r="Q218" s="811"/>
      <c r="R218" s="811"/>
      <c r="S218" s="811"/>
      <c r="T218" s="811"/>
      <c r="U218" s="811"/>
      <c r="V218" s="811"/>
      <c r="W218" s="811"/>
      <c r="X218" s="811"/>
      <c r="Y218" s="811"/>
      <c r="Z218" s="811"/>
      <c r="AA218" s="811"/>
      <c r="AB218" s="811"/>
      <c r="AC218" s="811"/>
      <c r="AQ218" s="9">
        <v>44150</v>
      </c>
      <c r="AT218" s="10" t="str">
        <f t="shared" si="218"/>
        <v/>
      </c>
      <c r="AU218" s="11" t="str">
        <f t="shared" si="219"/>
        <v/>
      </c>
      <c r="AV218" s="736" t="str">
        <f t="shared" si="220"/>
        <v/>
      </c>
      <c r="AW218" s="842"/>
      <c r="AY218" s="738" t="str">
        <f t="shared" si="221"/>
        <v>PENDIENTE</v>
      </c>
      <c r="BJ218" s="847" t="str">
        <f t="shared" si="222"/>
        <v>ABIERTO</v>
      </c>
    </row>
    <row r="219" spans="1:62" s="813" customFormat="1" ht="35.1" customHeight="1" x14ac:dyDescent="0.25">
      <c r="A219" s="811"/>
      <c r="B219" s="811"/>
      <c r="C219" s="587" t="s">
        <v>154</v>
      </c>
      <c r="D219" s="811"/>
      <c r="E219" s="919"/>
      <c r="F219" s="811"/>
      <c r="G219" s="582">
        <v>4</v>
      </c>
      <c r="H219" s="361" t="s">
        <v>722</v>
      </c>
      <c r="I219" s="812" t="s">
        <v>1284</v>
      </c>
      <c r="J219" s="811"/>
      <c r="K219" s="812" t="s">
        <v>1344</v>
      </c>
      <c r="L219" s="812"/>
      <c r="M219" s="812">
        <v>3</v>
      </c>
      <c r="N219" s="811"/>
      <c r="O219" s="587" t="str">
        <f>IF(H219="","",VLOOKUP(H219,'[1]Procedimientos Publicar'!$C$6:$E$85,3,FALSE))</f>
        <v>SECRETARIA GENERAL</v>
      </c>
      <c r="P219" s="587" t="s">
        <v>361</v>
      </c>
      <c r="Q219" s="811"/>
      <c r="R219" s="811"/>
      <c r="S219" s="811"/>
      <c r="T219" s="811"/>
      <c r="U219" s="811"/>
      <c r="V219" s="811"/>
      <c r="W219" s="811"/>
      <c r="X219" s="811"/>
      <c r="Y219" s="811"/>
      <c r="Z219" s="811"/>
      <c r="AA219" s="811"/>
      <c r="AB219" s="811"/>
      <c r="AC219" s="811"/>
      <c r="AQ219" s="9">
        <v>44150</v>
      </c>
      <c r="AT219" s="10" t="str">
        <f t="shared" si="218"/>
        <v/>
      </c>
      <c r="AU219" s="11" t="str">
        <f t="shared" si="219"/>
        <v/>
      </c>
      <c r="AV219" s="736" t="str">
        <f t="shared" si="220"/>
        <v/>
      </c>
      <c r="AW219" s="842"/>
      <c r="AY219" s="738" t="str">
        <f t="shared" si="221"/>
        <v>PENDIENTE</v>
      </c>
      <c r="BJ219" s="847" t="str">
        <f t="shared" si="222"/>
        <v>ABIERTO</v>
      </c>
    </row>
    <row r="220" spans="1:62" s="813" customFormat="1" ht="35.1" customHeight="1" x14ac:dyDescent="0.25">
      <c r="A220" s="811"/>
      <c r="B220" s="811"/>
      <c r="C220" s="587" t="s">
        <v>154</v>
      </c>
      <c r="D220" s="811"/>
      <c r="E220" s="919"/>
      <c r="F220" s="811"/>
      <c r="G220" s="582">
        <v>5</v>
      </c>
      <c r="H220" s="361" t="s">
        <v>722</v>
      </c>
      <c r="I220" s="812" t="s">
        <v>1285</v>
      </c>
      <c r="J220" s="811"/>
      <c r="K220" s="812" t="s">
        <v>1345</v>
      </c>
      <c r="L220" s="812"/>
      <c r="M220" s="812">
        <v>3</v>
      </c>
      <c r="N220" s="811"/>
      <c r="O220" s="587" t="str">
        <f>IF(H220="","",VLOOKUP(H220,'[1]Procedimientos Publicar'!$C$6:$E$85,3,FALSE))</f>
        <v>SECRETARIA GENERAL</v>
      </c>
      <c r="P220" s="587" t="s">
        <v>361</v>
      </c>
      <c r="Q220" s="811"/>
      <c r="R220" s="811"/>
      <c r="S220" s="811"/>
      <c r="T220" s="811"/>
      <c r="U220" s="811"/>
      <c r="V220" s="811"/>
      <c r="W220" s="811"/>
      <c r="X220" s="811"/>
      <c r="Y220" s="811"/>
      <c r="Z220" s="811"/>
      <c r="AA220" s="811"/>
      <c r="AB220" s="811"/>
      <c r="AC220" s="811"/>
      <c r="AQ220" s="9">
        <v>44150</v>
      </c>
      <c r="AT220" s="10" t="str">
        <f t="shared" si="218"/>
        <v/>
      </c>
      <c r="AU220" s="11" t="str">
        <f t="shared" si="219"/>
        <v/>
      </c>
      <c r="AV220" s="736" t="str">
        <f t="shared" si="220"/>
        <v/>
      </c>
      <c r="AW220" s="842"/>
      <c r="AY220" s="738" t="str">
        <f t="shared" si="221"/>
        <v>PENDIENTE</v>
      </c>
      <c r="BJ220" s="847" t="str">
        <f t="shared" si="222"/>
        <v>ABIERTO</v>
      </c>
    </row>
    <row r="221" spans="1:62" s="813" customFormat="1" ht="35.1" customHeight="1" x14ac:dyDescent="0.25">
      <c r="A221" s="811"/>
      <c r="B221" s="811"/>
      <c r="C221" s="587" t="s">
        <v>154</v>
      </c>
      <c r="D221" s="811"/>
      <c r="E221" s="919"/>
      <c r="F221" s="811"/>
      <c r="G221" s="582">
        <v>6</v>
      </c>
      <c r="H221" s="361" t="s">
        <v>722</v>
      </c>
      <c r="I221" s="812" t="s">
        <v>1286</v>
      </c>
      <c r="J221" s="811"/>
      <c r="K221" s="812" t="s">
        <v>1346</v>
      </c>
      <c r="L221" s="812"/>
      <c r="M221" s="812">
        <v>3</v>
      </c>
      <c r="N221" s="811"/>
      <c r="O221" s="587" t="str">
        <f>IF(H221="","",VLOOKUP(H221,'[1]Procedimientos Publicar'!$C$6:$E$85,3,FALSE))</f>
        <v>SECRETARIA GENERAL</v>
      </c>
      <c r="P221" s="587" t="s">
        <v>361</v>
      </c>
      <c r="Q221" s="811"/>
      <c r="R221" s="811"/>
      <c r="S221" s="811"/>
      <c r="T221" s="811"/>
      <c r="U221" s="811"/>
      <c r="V221" s="811"/>
      <c r="W221" s="811"/>
      <c r="X221" s="811"/>
      <c r="Y221" s="811"/>
      <c r="Z221" s="811"/>
      <c r="AA221" s="811"/>
      <c r="AB221" s="811"/>
      <c r="AC221" s="811"/>
      <c r="AQ221" s="9">
        <v>44150</v>
      </c>
      <c r="AT221" s="10" t="str">
        <f t="shared" si="218"/>
        <v/>
      </c>
      <c r="AU221" s="11" t="str">
        <f t="shared" si="219"/>
        <v/>
      </c>
      <c r="AV221" s="736" t="str">
        <f t="shared" si="220"/>
        <v/>
      </c>
      <c r="AW221" s="842"/>
      <c r="AY221" s="738" t="str">
        <f t="shared" si="221"/>
        <v>PENDIENTE</v>
      </c>
      <c r="BJ221" s="847" t="str">
        <f t="shared" si="222"/>
        <v>ABIERTO</v>
      </c>
    </row>
    <row r="222" spans="1:62" s="813" customFormat="1" ht="35.1" customHeight="1" x14ac:dyDescent="0.25">
      <c r="A222" s="811"/>
      <c r="B222" s="811"/>
      <c r="C222" s="587" t="s">
        <v>154</v>
      </c>
      <c r="D222" s="811"/>
      <c r="E222" s="919"/>
      <c r="F222" s="811"/>
      <c r="G222" s="582">
        <v>7</v>
      </c>
      <c r="H222" s="361" t="s">
        <v>722</v>
      </c>
      <c r="I222" s="812" t="s">
        <v>1287</v>
      </c>
      <c r="J222" s="811"/>
      <c r="K222" s="812" t="s">
        <v>1347</v>
      </c>
      <c r="L222" s="812"/>
      <c r="M222" s="812">
        <v>1</v>
      </c>
      <c r="N222" s="811"/>
      <c r="O222" s="587" t="str">
        <f>IF(H222="","",VLOOKUP(H222,'[1]Procedimientos Publicar'!$C$6:$E$85,3,FALSE))</f>
        <v>SECRETARIA GENERAL</v>
      </c>
      <c r="P222" s="587" t="s">
        <v>361</v>
      </c>
      <c r="Q222" s="811"/>
      <c r="R222" s="811"/>
      <c r="S222" s="811"/>
      <c r="T222" s="811"/>
      <c r="U222" s="811"/>
      <c r="V222" s="811"/>
      <c r="W222" s="811"/>
      <c r="X222" s="811"/>
      <c r="Y222" s="811"/>
      <c r="Z222" s="811"/>
      <c r="AA222" s="811"/>
      <c r="AB222" s="811"/>
      <c r="AC222" s="811"/>
      <c r="AQ222" s="9">
        <v>44150</v>
      </c>
      <c r="AT222" s="10" t="str">
        <f t="shared" si="218"/>
        <v/>
      </c>
      <c r="AU222" s="11" t="str">
        <f t="shared" si="219"/>
        <v/>
      </c>
      <c r="AV222" s="736" t="str">
        <f t="shared" si="220"/>
        <v/>
      </c>
      <c r="AW222" s="842"/>
      <c r="AY222" s="738" t="str">
        <f t="shared" si="221"/>
        <v>PENDIENTE</v>
      </c>
      <c r="BJ222" s="847" t="str">
        <f t="shared" si="222"/>
        <v>ABIERTO</v>
      </c>
    </row>
    <row r="223" spans="1:62" s="813" customFormat="1" ht="35.1" customHeight="1" x14ac:dyDescent="0.25">
      <c r="A223" s="811"/>
      <c r="B223" s="811"/>
      <c r="C223" s="587" t="s">
        <v>154</v>
      </c>
      <c r="D223" s="811"/>
      <c r="E223" s="919"/>
      <c r="F223" s="811"/>
      <c r="G223" s="582">
        <v>8</v>
      </c>
      <c r="H223" s="361" t="s">
        <v>722</v>
      </c>
      <c r="I223" s="812" t="s">
        <v>1288</v>
      </c>
      <c r="J223" s="811"/>
      <c r="K223" s="812" t="s">
        <v>1348</v>
      </c>
      <c r="L223" s="812"/>
      <c r="M223" s="812">
        <v>4</v>
      </c>
      <c r="N223" s="811"/>
      <c r="O223" s="587" t="str">
        <f>IF(H223="","",VLOOKUP(H223,'[1]Procedimientos Publicar'!$C$6:$E$85,3,FALSE))</f>
        <v>SECRETARIA GENERAL</v>
      </c>
      <c r="P223" s="587" t="s">
        <v>361</v>
      </c>
      <c r="Q223" s="811"/>
      <c r="R223" s="811"/>
      <c r="S223" s="811"/>
      <c r="T223" s="811"/>
      <c r="U223" s="811"/>
      <c r="V223" s="811"/>
      <c r="W223" s="811"/>
      <c r="X223" s="811"/>
      <c r="Y223" s="811"/>
      <c r="Z223" s="811"/>
      <c r="AA223" s="811"/>
      <c r="AB223" s="811"/>
      <c r="AC223" s="811"/>
      <c r="AQ223" s="9">
        <v>44150</v>
      </c>
      <c r="AT223" s="10" t="str">
        <f t="shared" si="218"/>
        <v/>
      </c>
      <c r="AU223" s="11" t="str">
        <f t="shared" si="219"/>
        <v/>
      </c>
      <c r="AV223" s="736" t="str">
        <f t="shared" si="220"/>
        <v/>
      </c>
      <c r="AW223" s="842"/>
      <c r="AY223" s="738" t="str">
        <f t="shared" si="221"/>
        <v>PENDIENTE</v>
      </c>
      <c r="BJ223" s="847" t="str">
        <f t="shared" si="222"/>
        <v>ABIERTO</v>
      </c>
    </row>
    <row r="224" spans="1:62" s="813" customFormat="1" ht="35.1" customHeight="1" x14ac:dyDescent="0.25">
      <c r="A224" s="811"/>
      <c r="B224" s="811"/>
      <c r="C224" s="587" t="s">
        <v>154</v>
      </c>
      <c r="D224" s="811"/>
      <c r="E224" s="919"/>
      <c r="F224" s="811"/>
      <c r="G224" s="582">
        <v>9</v>
      </c>
      <c r="H224" s="361" t="s">
        <v>722</v>
      </c>
      <c r="I224" s="812" t="s">
        <v>1289</v>
      </c>
      <c r="J224" s="811"/>
      <c r="K224" s="812" t="s">
        <v>1349</v>
      </c>
      <c r="L224" s="812"/>
      <c r="M224" s="812">
        <v>1</v>
      </c>
      <c r="N224" s="811"/>
      <c r="O224" s="587" t="str">
        <f>IF(H224="","",VLOOKUP(H224,'[1]Procedimientos Publicar'!$C$6:$E$85,3,FALSE))</f>
        <v>SECRETARIA GENERAL</v>
      </c>
      <c r="P224" s="587" t="s">
        <v>361</v>
      </c>
      <c r="Q224" s="811"/>
      <c r="R224" s="811"/>
      <c r="S224" s="811"/>
      <c r="T224" s="811"/>
      <c r="U224" s="811"/>
      <c r="V224" s="811"/>
      <c r="W224" s="811"/>
      <c r="X224" s="811"/>
      <c r="Y224" s="811"/>
      <c r="Z224" s="811"/>
      <c r="AA224" s="811"/>
      <c r="AB224" s="811"/>
      <c r="AC224" s="811"/>
      <c r="AQ224" s="9">
        <v>44150</v>
      </c>
      <c r="AT224" s="10" t="str">
        <f t="shared" si="218"/>
        <v/>
      </c>
      <c r="AU224" s="11" t="str">
        <f t="shared" si="219"/>
        <v/>
      </c>
      <c r="AV224" s="736" t="str">
        <f t="shared" si="220"/>
        <v/>
      </c>
      <c r="AW224" s="842"/>
      <c r="AY224" s="738" t="str">
        <f t="shared" si="221"/>
        <v>PENDIENTE</v>
      </c>
      <c r="BJ224" s="847" t="str">
        <f t="shared" si="222"/>
        <v>ABIERTO</v>
      </c>
    </row>
    <row r="225" spans="1:62" s="813" customFormat="1" ht="35.1" customHeight="1" x14ac:dyDescent="0.25">
      <c r="A225" s="811"/>
      <c r="B225" s="811"/>
      <c r="C225" s="587" t="s">
        <v>154</v>
      </c>
      <c r="D225" s="811"/>
      <c r="E225" s="919"/>
      <c r="F225" s="811"/>
      <c r="G225" s="582">
        <v>10</v>
      </c>
      <c r="H225" s="361" t="s">
        <v>722</v>
      </c>
      <c r="I225" s="812" t="s">
        <v>1290</v>
      </c>
      <c r="J225" s="811"/>
      <c r="K225" s="812" t="s">
        <v>1350</v>
      </c>
      <c r="L225" s="812"/>
      <c r="M225" s="812">
        <v>2</v>
      </c>
      <c r="N225" s="811"/>
      <c r="O225" s="587" t="str">
        <f>IF(H225="","",VLOOKUP(H225,'[1]Procedimientos Publicar'!$C$6:$E$85,3,FALSE))</f>
        <v>SECRETARIA GENERAL</v>
      </c>
      <c r="P225" s="587" t="s">
        <v>361</v>
      </c>
      <c r="Q225" s="811"/>
      <c r="R225" s="811"/>
      <c r="S225" s="811"/>
      <c r="T225" s="811"/>
      <c r="U225" s="811"/>
      <c r="V225" s="811"/>
      <c r="W225" s="811"/>
      <c r="X225" s="811"/>
      <c r="Y225" s="811"/>
      <c r="Z225" s="811"/>
      <c r="AA225" s="811"/>
      <c r="AB225" s="811"/>
      <c r="AC225" s="811"/>
      <c r="AQ225" s="9">
        <v>44150</v>
      </c>
      <c r="AT225" s="10" t="str">
        <f t="shared" si="218"/>
        <v/>
      </c>
      <c r="AU225" s="11" t="str">
        <f t="shared" si="219"/>
        <v/>
      </c>
      <c r="AV225" s="736" t="str">
        <f t="shared" si="220"/>
        <v/>
      </c>
      <c r="AW225" s="842"/>
      <c r="AY225" s="738" t="str">
        <f t="shared" si="221"/>
        <v>PENDIENTE</v>
      </c>
      <c r="BJ225" s="847" t="str">
        <f t="shared" si="222"/>
        <v>ABIERTO</v>
      </c>
    </row>
    <row r="226" spans="1:62" s="813" customFormat="1" ht="35.1" customHeight="1" x14ac:dyDescent="0.25">
      <c r="A226" s="811"/>
      <c r="B226" s="811"/>
      <c r="C226" s="587" t="s">
        <v>154</v>
      </c>
      <c r="D226" s="811"/>
      <c r="E226" s="919"/>
      <c r="F226" s="811"/>
      <c r="G226" s="582">
        <v>11</v>
      </c>
      <c r="H226" s="361" t="s">
        <v>722</v>
      </c>
      <c r="I226" s="812" t="s">
        <v>1291</v>
      </c>
      <c r="J226" s="811"/>
      <c r="K226" s="812" t="s">
        <v>1351</v>
      </c>
      <c r="L226" s="812"/>
      <c r="M226" s="812">
        <v>2</v>
      </c>
      <c r="N226" s="811"/>
      <c r="O226" s="587" t="str">
        <f>IF(H226="","",VLOOKUP(H226,'[1]Procedimientos Publicar'!$C$6:$E$85,3,FALSE))</f>
        <v>SECRETARIA GENERAL</v>
      </c>
      <c r="P226" s="587" t="s">
        <v>361</v>
      </c>
      <c r="Q226" s="811"/>
      <c r="R226" s="811"/>
      <c r="S226" s="811"/>
      <c r="T226" s="811"/>
      <c r="U226" s="811"/>
      <c r="V226" s="811"/>
      <c r="W226" s="811"/>
      <c r="X226" s="811"/>
      <c r="Y226" s="811"/>
      <c r="Z226" s="811"/>
      <c r="AA226" s="811"/>
      <c r="AB226" s="811"/>
      <c r="AC226" s="811"/>
      <c r="AQ226" s="9">
        <v>44150</v>
      </c>
      <c r="AT226" s="10" t="str">
        <f t="shared" si="218"/>
        <v/>
      </c>
      <c r="AU226" s="11" t="str">
        <f t="shared" si="219"/>
        <v/>
      </c>
      <c r="AV226" s="736" t="str">
        <f t="shared" si="220"/>
        <v/>
      </c>
      <c r="AW226" s="842"/>
      <c r="AY226" s="738" t="str">
        <f t="shared" si="221"/>
        <v>PENDIENTE</v>
      </c>
      <c r="BJ226" s="847" t="str">
        <f t="shared" si="222"/>
        <v>ABIERTO</v>
      </c>
    </row>
    <row r="227" spans="1:62" ht="35.1" customHeight="1" x14ac:dyDescent="0.25">
      <c r="A227" s="184"/>
      <c r="B227" s="184"/>
      <c r="C227" s="3" t="s">
        <v>154</v>
      </c>
      <c r="D227" s="184"/>
      <c r="E227" s="914" t="s">
        <v>494</v>
      </c>
      <c r="F227" s="184"/>
      <c r="G227" s="184">
        <v>1</v>
      </c>
      <c r="H227" s="362" t="s">
        <v>723</v>
      </c>
      <c r="I227" s="189" t="s">
        <v>495</v>
      </c>
      <c r="J227" s="21" t="s">
        <v>498</v>
      </c>
      <c r="K227" s="190" t="s">
        <v>500</v>
      </c>
      <c r="L227" s="21" t="s">
        <v>499</v>
      </c>
      <c r="M227" s="184">
        <v>2</v>
      </c>
      <c r="N227" s="3" t="s">
        <v>69</v>
      </c>
      <c r="O227" s="3" t="str">
        <f>IF(H227="","",VLOOKUP(H227,'[1]Procedimientos Publicar'!$C$6:$E$85,3,FALSE))</f>
        <v>SUB GERENCIA COMERCIAL</v>
      </c>
      <c r="P227" s="191" t="s">
        <v>503</v>
      </c>
      <c r="Q227" s="184"/>
      <c r="R227" s="184"/>
      <c r="S227" s="190"/>
      <c r="T227" s="185">
        <v>1</v>
      </c>
      <c r="U227" s="184"/>
      <c r="V227" s="192">
        <v>43070</v>
      </c>
      <c r="W227" s="22"/>
      <c r="X227" s="490"/>
      <c r="Y227" s="186">
        <v>43830</v>
      </c>
      <c r="Z227" s="332" t="s">
        <v>506</v>
      </c>
      <c r="AA227" s="184">
        <v>2</v>
      </c>
      <c r="AB227" s="187">
        <f t="shared" ref="AB227:AB251" si="223">(IF(AA227="","",IF(OR($M227=0,$M227="",$Y227=""),"",AA227/$M227)))</f>
        <v>1</v>
      </c>
      <c r="AC227" s="188">
        <f t="shared" ref="AC227:AC229" si="224">(IF(OR($T227="",AB227=""),"",IF(OR($T227=0,AB227=0),0,IF((AB227*100%)/$T227&gt;100%,100%,(AB227*100%)/$T227))))</f>
        <v>1</v>
      </c>
      <c r="AD227" s="8" t="str">
        <f t="shared" ref="AD227:AD229" si="225">IF(AA227="","",IF(AC227&lt;100%, IF(AC227&lt;25%, "ALERTA","EN TERMINO"), IF(AC227=100%, "OK", "EN TERMINO")))</f>
        <v>OK</v>
      </c>
      <c r="AG227" s="13" t="str">
        <f t="shared" ref="AG227:AG240" si="226">IF(AC227=100%,IF(AC227&gt;25%,"CUMPLIDA","PENDIENTE"),IF(AC227&lt;25%,"INCUMPLIDA","PENDIENTE"))</f>
        <v>CUMPLIDA</v>
      </c>
      <c r="BH227" s="13" t="str">
        <f t="shared" ref="BH227:BH229" si="227">IF(AC227=100%,"CUMPLIDA","INCUMPLIDA")</f>
        <v>CUMPLIDA</v>
      </c>
      <c r="BJ227" s="425" t="str">
        <f t="shared" ref="BJ227:BJ229" si="228">IF(AG227="CUMPLIDA","CERRADO","ABIERTO")</f>
        <v>CERRADO</v>
      </c>
    </row>
    <row r="228" spans="1:62" ht="35.1" customHeight="1" x14ac:dyDescent="0.25">
      <c r="A228" s="184"/>
      <c r="B228" s="184"/>
      <c r="C228" s="3" t="s">
        <v>154</v>
      </c>
      <c r="D228" s="184"/>
      <c r="E228" s="914"/>
      <c r="F228" s="184"/>
      <c r="G228" s="184">
        <v>2</v>
      </c>
      <c r="H228" s="362" t="s">
        <v>723</v>
      </c>
      <c r="I228" s="189" t="s">
        <v>496</v>
      </c>
      <c r="J228" s="184"/>
      <c r="K228" s="190" t="s">
        <v>501</v>
      </c>
      <c r="L228" s="184"/>
      <c r="M228" s="184">
        <v>1</v>
      </c>
      <c r="N228" s="3" t="s">
        <v>69</v>
      </c>
      <c r="O228" s="3" t="str">
        <f>IF(H228="","",VLOOKUP(H228,'[1]Procedimientos Publicar'!$C$6:$E$85,3,FALSE))</f>
        <v>SUB GERENCIA COMERCIAL</v>
      </c>
      <c r="P228" s="191" t="s">
        <v>504</v>
      </c>
      <c r="Q228" s="184"/>
      <c r="R228" s="184"/>
      <c r="S228" s="190"/>
      <c r="T228" s="185">
        <v>1</v>
      </c>
      <c r="U228" s="184"/>
      <c r="V228" s="193">
        <v>43070</v>
      </c>
      <c r="W228" s="192">
        <v>43084</v>
      </c>
      <c r="X228" s="192"/>
      <c r="Y228" s="186">
        <v>43830</v>
      </c>
      <c r="Z228" s="332" t="s">
        <v>507</v>
      </c>
      <c r="AA228" s="184">
        <v>1</v>
      </c>
      <c r="AB228" s="187">
        <f t="shared" si="223"/>
        <v>1</v>
      </c>
      <c r="AC228" s="188">
        <f t="shared" si="224"/>
        <v>1</v>
      </c>
      <c r="AD228" s="8" t="str">
        <f t="shared" si="225"/>
        <v>OK</v>
      </c>
      <c r="AG228" s="13" t="str">
        <f t="shared" si="226"/>
        <v>CUMPLIDA</v>
      </c>
      <c r="BH228" s="13" t="str">
        <f t="shared" si="227"/>
        <v>CUMPLIDA</v>
      </c>
      <c r="BJ228" s="425" t="str">
        <f t="shared" si="228"/>
        <v>CERRADO</v>
      </c>
    </row>
    <row r="229" spans="1:62" ht="35.1" customHeight="1" x14ac:dyDescent="0.25">
      <c r="A229" s="184"/>
      <c r="B229" s="184"/>
      <c r="C229" s="3" t="s">
        <v>154</v>
      </c>
      <c r="D229" s="184"/>
      <c r="E229" s="914"/>
      <c r="F229" s="184"/>
      <c r="G229" s="184">
        <v>3</v>
      </c>
      <c r="H229" s="362" t="s">
        <v>723</v>
      </c>
      <c r="I229" s="189" t="s">
        <v>497</v>
      </c>
      <c r="J229" s="184"/>
      <c r="K229" s="190" t="s">
        <v>502</v>
      </c>
      <c r="L229" s="184"/>
      <c r="M229" s="184">
        <v>1</v>
      </c>
      <c r="N229" s="3" t="s">
        <v>69</v>
      </c>
      <c r="O229" s="3" t="str">
        <f>IF(H229="","",VLOOKUP(H229,'[1]Procedimientos Publicar'!$C$6:$E$85,3,FALSE))</f>
        <v>SUB GERENCIA COMERCIAL</v>
      </c>
      <c r="P229" s="191" t="s">
        <v>505</v>
      </c>
      <c r="Q229" s="184"/>
      <c r="R229" s="184"/>
      <c r="S229" s="190"/>
      <c r="T229" s="185">
        <v>1</v>
      </c>
      <c r="U229" s="184"/>
      <c r="V229" s="192">
        <v>43070</v>
      </c>
      <c r="W229" s="192">
        <v>43266</v>
      </c>
      <c r="X229" s="192"/>
      <c r="Y229" s="186">
        <v>43830</v>
      </c>
      <c r="Z229" s="332" t="s">
        <v>507</v>
      </c>
      <c r="AA229" s="184">
        <v>1</v>
      </c>
      <c r="AB229" s="187">
        <f t="shared" si="223"/>
        <v>1</v>
      </c>
      <c r="AC229" s="188">
        <f t="shared" si="224"/>
        <v>1</v>
      </c>
      <c r="AD229" s="8" t="str">
        <f t="shared" si="225"/>
        <v>OK</v>
      </c>
      <c r="AG229" s="13" t="str">
        <f t="shared" si="226"/>
        <v>CUMPLIDA</v>
      </c>
      <c r="BH229" s="13" t="str">
        <f t="shared" si="227"/>
        <v>CUMPLIDA</v>
      </c>
      <c r="BJ229" s="425" t="str">
        <f t="shared" si="228"/>
        <v>CERRADO</v>
      </c>
    </row>
    <row r="230" spans="1:62" ht="35.1" customHeight="1" x14ac:dyDescent="0.25">
      <c r="A230" s="420"/>
      <c r="B230" s="420"/>
      <c r="C230" s="141" t="s">
        <v>154</v>
      </c>
      <c r="D230" s="420"/>
      <c r="E230" s="915" t="s">
        <v>1208</v>
      </c>
      <c r="F230" s="420"/>
      <c r="G230" s="921">
        <v>1</v>
      </c>
      <c r="H230" s="363" t="s">
        <v>723</v>
      </c>
      <c r="I230" s="206" t="s">
        <v>515</v>
      </c>
      <c r="J230" s="207" t="s">
        <v>526</v>
      </c>
      <c r="K230" s="207" t="s">
        <v>536</v>
      </c>
      <c r="L230" s="420"/>
      <c r="M230" s="420">
        <v>1</v>
      </c>
      <c r="N230" s="141" t="s">
        <v>69</v>
      </c>
      <c r="O230" s="141" t="str">
        <f>IF(H230="","",VLOOKUP(H230,'[1]Procedimientos Publicar'!$C$6:$E$85,3,FALSE))</f>
        <v>SUB GERENCIA COMERCIAL</v>
      </c>
      <c r="P230" s="208" t="s">
        <v>505</v>
      </c>
      <c r="Q230" s="420"/>
      <c r="R230" s="420"/>
      <c r="S230" s="420"/>
      <c r="T230" s="194">
        <v>1</v>
      </c>
      <c r="U230" s="420"/>
      <c r="V230" s="209">
        <v>43710</v>
      </c>
      <c r="W230" s="210">
        <v>43830</v>
      </c>
      <c r="X230" s="210"/>
      <c r="Y230" s="195">
        <v>43830</v>
      </c>
      <c r="Z230" s="266" t="s">
        <v>548</v>
      </c>
      <c r="AA230" s="420"/>
      <c r="AB230" s="222" t="str">
        <f>(IF(AA230="","",IF(OR($M230=0,$M230="",$Y230=""),"",AA230/$M230)))</f>
        <v/>
      </c>
      <c r="AC230" s="223" t="str">
        <f>(IF(OR($T230="",AB230=""),"",IF(OR($T230=0,AB230=0),0,IF((AB230*100%)/$T230&gt;100%,100%,(AB230*100%)/$T230))))</f>
        <v/>
      </c>
      <c r="AD230" s="8" t="str">
        <f t="shared" ref="AD230:AD251" si="229">IF(AA230="","",IF(AC230&lt;100%, IF(AC230&lt;25%, "ALERTA","EN TERMINO"), IF(AC230=100%, "OK", "EN TERMINO")))</f>
        <v/>
      </c>
      <c r="AG230" s="13" t="str">
        <f t="shared" si="226"/>
        <v>PENDIENTE</v>
      </c>
      <c r="AH230" s="447">
        <v>44012</v>
      </c>
      <c r="AI230" s="444" t="s">
        <v>1017</v>
      </c>
      <c r="AJ230" s="443">
        <v>1</v>
      </c>
      <c r="AK230" s="270">
        <f>(IF(AJ230="","",IF(OR($M230=0,$M230="",AH230=""),"",AJ230/$M230)))</f>
        <v>1</v>
      </c>
      <c r="AL230" s="95">
        <f>(IF(OR($T230="",AK230=""),"",IF(OR($T230=0,AK230=0),0,IF((AK230*100%)/$T230&gt;100%,100%,(AK230*100%)/$T230))))</f>
        <v>1</v>
      </c>
      <c r="AM230" s="8" t="str">
        <f>IF(AJ230="","",IF(AL230&lt;100%, IF(AL230&lt;50%, "ALERTA","EN TERMINO"), IF(AL230=100%, "OK", "EN TERMINO")))</f>
        <v>OK</v>
      </c>
      <c r="AN230" s="446" t="s">
        <v>1070</v>
      </c>
      <c r="AO230" s="443"/>
      <c r="AP230" s="13" t="str">
        <f>IF(AL230=100%,IF(AL230&gt;50%,"CUMPLIDA","PENDIENTE"),IF(AL230&lt;50%,"INCUMPLIDA","PENDIENTE"))</f>
        <v>CUMPLIDA</v>
      </c>
      <c r="AQ230" s="429"/>
      <c r="AR230" s="429"/>
      <c r="AS230" s="429"/>
      <c r="AT230" s="429"/>
      <c r="AU230" s="429"/>
      <c r="AV230" s="429"/>
      <c r="AW230" s="429"/>
      <c r="AX230" s="429"/>
      <c r="AY230" s="429"/>
      <c r="AZ230" s="429"/>
      <c r="BA230" s="429"/>
      <c r="BB230" s="429"/>
      <c r="BC230" s="429"/>
      <c r="BD230" s="429"/>
      <c r="BE230" s="429"/>
      <c r="BF230" s="429"/>
      <c r="BG230" s="429"/>
      <c r="BH230" s="13" t="str">
        <f>IF(AL230=100%,"CUMPLIDA","INCUMPLIDA")</f>
        <v>CUMPLIDA</v>
      </c>
      <c r="BI230" s="429"/>
      <c r="BJ230" s="441" t="str">
        <f>IF(AP230="CUMPLIDA","CERRADO","ABIERTO")</f>
        <v>CERRADO</v>
      </c>
    </row>
    <row r="231" spans="1:62" ht="35.1" customHeight="1" x14ac:dyDescent="0.25">
      <c r="A231" s="420"/>
      <c r="B231" s="420"/>
      <c r="C231" s="141" t="s">
        <v>154</v>
      </c>
      <c r="D231" s="420"/>
      <c r="E231" s="915"/>
      <c r="F231" s="420"/>
      <c r="G231" s="921"/>
      <c r="H231" s="363" t="s">
        <v>723</v>
      </c>
      <c r="I231" s="211" t="s">
        <v>516</v>
      </c>
      <c r="J231" s="211" t="s">
        <v>527</v>
      </c>
      <c r="K231" s="212" t="s">
        <v>537</v>
      </c>
      <c r="L231" s="420"/>
      <c r="M231" s="420">
        <v>1</v>
      </c>
      <c r="N231" s="141" t="s">
        <v>69</v>
      </c>
      <c r="O231" s="141" t="str">
        <f>IF(H231="","",VLOOKUP(H231,'[1]Procedimientos Publicar'!$C$6:$E$85,3,FALSE))</f>
        <v>SUB GERENCIA COMERCIAL</v>
      </c>
      <c r="P231" s="208" t="s">
        <v>505</v>
      </c>
      <c r="Q231" s="420"/>
      <c r="R231" s="420"/>
      <c r="S231" s="420"/>
      <c r="T231" s="194">
        <v>1</v>
      </c>
      <c r="U231" s="420"/>
      <c r="V231" s="209">
        <v>43710</v>
      </c>
      <c r="W231" s="388">
        <v>43951</v>
      </c>
      <c r="X231" s="388"/>
      <c r="Y231" s="195">
        <v>43830</v>
      </c>
      <c r="Z231" s="263" t="s">
        <v>549</v>
      </c>
      <c r="AA231" s="420"/>
      <c r="AB231" s="222" t="str">
        <f t="shared" si="223"/>
        <v/>
      </c>
      <c r="AC231" s="223" t="str">
        <f t="shared" ref="AC231:AC251" si="230">(IF(OR($T231="",AB231=""),"",IF(OR($T231=0,AB231=0),0,IF((AB231*100%)/$T231&gt;100%,100%,(AB231*100%)/$T231))))</f>
        <v/>
      </c>
      <c r="AD231" s="8" t="str">
        <f t="shared" si="229"/>
        <v/>
      </c>
      <c r="AG231" s="13" t="str">
        <f t="shared" si="226"/>
        <v>PENDIENTE</v>
      </c>
      <c r="AH231" s="447">
        <v>44012</v>
      </c>
      <c r="AI231" s="444" t="s">
        <v>1018</v>
      </c>
      <c r="AJ231" s="1">
        <v>1</v>
      </c>
      <c r="AK231" s="270">
        <f t="shared" ref="AK231:AK240" si="231">(IF(AJ231="","",IF(OR($M231=0,$M231="",AH231=""),"",AJ231/$M231)))</f>
        <v>1</v>
      </c>
      <c r="AL231" s="95">
        <f t="shared" ref="AL231:AL240" si="232">(IF(OR($T231="",AK231=""),"",IF(OR($T231=0,AK231=0),0,IF((AK231*100%)/$T231&gt;100%,100%,(AK231*100%)/$T231))))</f>
        <v>1</v>
      </c>
      <c r="AM231" s="8" t="str">
        <f t="shared" ref="AM231:AM240" si="233">IF(AJ231="","",IF(AL231&lt;100%, IF(AL231&lt;50%, "ALERTA","EN TERMINO"), IF(AL231=100%, "OK", "EN TERMINO")))</f>
        <v>OK</v>
      </c>
      <c r="AN231" s="446" t="s">
        <v>1070</v>
      </c>
      <c r="AO231" s="443"/>
      <c r="AP231" s="13" t="str">
        <f t="shared" ref="AP231:AP240" si="234">IF(AL231=100%,IF(AL231&gt;50%,"CUMPLIDA","PENDIENTE"),IF(AL231&lt;50%,"INCUMPLIDA","PENDIENTE"))</f>
        <v>CUMPLIDA</v>
      </c>
      <c r="BH231" s="13" t="str">
        <f t="shared" ref="BH231:BH240" si="235">IF(AL231=100%,"CUMPLIDA","INCUMPLIDA")</f>
        <v>CUMPLIDA</v>
      </c>
      <c r="BJ231" s="441" t="str">
        <f t="shared" ref="BJ231:BJ238" si="236">IF(AP231="CUMPLIDA","CERRADO","ABIERTO")</f>
        <v>CERRADO</v>
      </c>
    </row>
    <row r="232" spans="1:62" ht="35.1" customHeight="1" x14ac:dyDescent="0.25">
      <c r="A232" s="420"/>
      <c r="B232" s="420"/>
      <c r="C232" s="141" t="s">
        <v>154</v>
      </c>
      <c r="D232" s="420"/>
      <c r="E232" s="915"/>
      <c r="F232" s="420"/>
      <c r="G232" s="921"/>
      <c r="H232" s="363" t="s">
        <v>723</v>
      </c>
      <c r="I232" s="211" t="s">
        <v>517</v>
      </c>
      <c r="J232" s="211" t="s">
        <v>528</v>
      </c>
      <c r="K232" s="212" t="s">
        <v>538</v>
      </c>
      <c r="L232" s="420"/>
      <c r="M232" s="420">
        <v>1</v>
      </c>
      <c r="N232" s="141" t="s">
        <v>69</v>
      </c>
      <c r="O232" s="141" t="str">
        <f>IF(H232="","",VLOOKUP(H232,'[1]Procedimientos Publicar'!$C$6:$E$85,3,FALSE))</f>
        <v>SUB GERENCIA COMERCIAL</v>
      </c>
      <c r="P232" s="208" t="s">
        <v>505</v>
      </c>
      <c r="Q232" s="420"/>
      <c r="R232" s="420"/>
      <c r="S232" s="420"/>
      <c r="T232" s="194">
        <v>1</v>
      </c>
      <c r="U232" s="420"/>
      <c r="V232" s="209">
        <v>43710</v>
      </c>
      <c r="W232" s="210">
        <v>43830</v>
      </c>
      <c r="X232" s="210"/>
      <c r="Y232" s="195">
        <v>43830</v>
      </c>
      <c r="Z232" s="266" t="s">
        <v>550</v>
      </c>
      <c r="AA232" s="420"/>
      <c r="AB232" s="222" t="str">
        <f t="shared" si="223"/>
        <v/>
      </c>
      <c r="AC232" s="223" t="str">
        <f t="shared" si="230"/>
        <v/>
      </c>
      <c r="AD232" s="8" t="str">
        <f t="shared" si="229"/>
        <v/>
      </c>
      <c r="AG232" s="13" t="str">
        <f t="shared" si="226"/>
        <v>PENDIENTE</v>
      </c>
      <c r="AH232" s="447">
        <v>44012</v>
      </c>
      <c r="AI232" s="444" t="s">
        <v>1019</v>
      </c>
      <c r="AJ232" s="1">
        <v>1</v>
      </c>
      <c r="AK232" s="270">
        <f t="shared" si="231"/>
        <v>1</v>
      </c>
      <c r="AL232" s="95">
        <f t="shared" si="232"/>
        <v>1</v>
      </c>
      <c r="AM232" s="8" t="str">
        <f t="shared" si="233"/>
        <v>OK</v>
      </c>
      <c r="AN232" s="446" t="s">
        <v>1070</v>
      </c>
      <c r="AO232" s="443"/>
      <c r="AP232" s="13" t="str">
        <f t="shared" si="234"/>
        <v>CUMPLIDA</v>
      </c>
      <c r="BH232" s="13" t="str">
        <f t="shared" si="235"/>
        <v>CUMPLIDA</v>
      </c>
      <c r="BJ232" s="441" t="str">
        <f t="shared" si="236"/>
        <v>CERRADO</v>
      </c>
    </row>
    <row r="233" spans="1:62" ht="35.1" customHeight="1" x14ac:dyDescent="0.25">
      <c r="A233" s="420"/>
      <c r="B233" s="420"/>
      <c r="C233" s="141" t="s">
        <v>154</v>
      </c>
      <c r="D233" s="420"/>
      <c r="E233" s="915"/>
      <c r="F233" s="420"/>
      <c r="G233" s="921">
        <v>2</v>
      </c>
      <c r="H233" s="363" t="s">
        <v>723</v>
      </c>
      <c r="I233" s="213" t="s">
        <v>518</v>
      </c>
      <c r="J233" s="214"/>
      <c r="K233" s="207" t="s">
        <v>539</v>
      </c>
      <c r="L233" s="420"/>
      <c r="M233" s="420">
        <v>1</v>
      </c>
      <c r="N233" s="141" t="s">
        <v>69</v>
      </c>
      <c r="O233" s="141" t="str">
        <f>IF(H233="","",VLOOKUP(H233,'[1]Procedimientos Publicar'!$C$6:$E$85,3,FALSE))</f>
        <v>SUB GERENCIA COMERCIAL</v>
      </c>
      <c r="P233" s="215"/>
      <c r="Q233" s="420"/>
      <c r="R233" s="420"/>
      <c r="S233" s="420"/>
      <c r="T233" s="194">
        <v>1</v>
      </c>
      <c r="U233" s="420"/>
      <c r="V233" s="216"/>
      <c r="W233" s="217"/>
      <c r="X233" s="217"/>
      <c r="Y233" s="195">
        <v>43830</v>
      </c>
      <c r="Z233" s="263" t="s">
        <v>551</v>
      </c>
      <c r="AA233" s="420"/>
      <c r="AB233" s="222" t="str">
        <f t="shared" si="223"/>
        <v/>
      </c>
      <c r="AC233" s="223" t="str">
        <f t="shared" si="230"/>
        <v/>
      </c>
      <c r="AD233" s="8" t="str">
        <f t="shared" si="229"/>
        <v/>
      </c>
      <c r="AG233" s="13" t="str">
        <f t="shared" si="226"/>
        <v>PENDIENTE</v>
      </c>
      <c r="AH233" s="447">
        <v>44012</v>
      </c>
      <c r="AI233" s="444" t="s">
        <v>1020</v>
      </c>
      <c r="AJ233" s="1">
        <v>1</v>
      </c>
      <c r="AK233" s="270">
        <f t="shared" si="231"/>
        <v>1</v>
      </c>
      <c r="AL233" s="95">
        <f t="shared" si="232"/>
        <v>1</v>
      </c>
      <c r="AM233" s="8" t="str">
        <f t="shared" si="233"/>
        <v>OK</v>
      </c>
      <c r="AN233" s="446" t="s">
        <v>1070</v>
      </c>
      <c r="AO233" s="443"/>
      <c r="AP233" s="13" t="str">
        <f t="shared" si="234"/>
        <v>CUMPLIDA</v>
      </c>
      <c r="BH233" s="13" t="str">
        <f t="shared" si="235"/>
        <v>CUMPLIDA</v>
      </c>
      <c r="BJ233" s="441" t="str">
        <f t="shared" si="236"/>
        <v>CERRADO</v>
      </c>
    </row>
    <row r="234" spans="1:62" ht="35.1" customHeight="1" x14ac:dyDescent="0.25">
      <c r="A234" s="420"/>
      <c r="B234" s="420"/>
      <c r="C234" s="141" t="s">
        <v>154</v>
      </c>
      <c r="D234" s="420"/>
      <c r="E234" s="915"/>
      <c r="F234" s="420"/>
      <c r="G234" s="921"/>
      <c r="H234" s="363" t="s">
        <v>723</v>
      </c>
      <c r="I234" s="213" t="s">
        <v>519</v>
      </c>
      <c r="J234" s="218" t="s">
        <v>529</v>
      </c>
      <c r="K234" s="218" t="s">
        <v>540</v>
      </c>
      <c r="L234" s="420"/>
      <c r="M234" s="420">
        <v>1</v>
      </c>
      <c r="N234" s="141" t="s">
        <v>69</v>
      </c>
      <c r="O234" s="141" t="str">
        <f>IF(H234="","",VLOOKUP(H234,'[1]Procedimientos Publicar'!$C$6:$E$85,3,FALSE))</f>
        <v>SUB GERENCIA COMERCIAL</v>
      </c>
      <c r="P234" s="208" t="s">
        <v>505</v>
      </c>
      <c r="Q234" s="420"/>
      <c r="R234" s="420"/>
      <c r="S234" s="420"/>
      <c r="T234" s="194">
        <v>1</v>
      </c>
      <c r="U234" s="420"/>
      <c r="V234" s="209">
        <v>43710</v>
      </c>
      <c r="W234" s="210">
        <v>43830</v>
      </c>
      <c r="X234" s="210"/>
      <c r="Y234" s="195">
        <v>43830</v>
      </c>
      <c r="Z234" s="263" t="s">
        <v>552</v>
      </c>
      <c r="AA234" s="420"/>
      <c r="AB234" s="222" t="str">
        <f t="shared" si="223"/>
        <v/>
      </c>
      <c r="AC234" s="223" t="str">
        <f t="shared" si="230"/>
        <v/>
      </c>
      <c r="AD234" s="8" t="str">
        <f t="shared" si="229"/>
        <v/>
      </c>
      <c r="AG234" s="13" t="str">
        <f t="shared" si="226"/>
        <v>PENDIENTE</v>
      </c>
      <c r="AH234" s="447">
        <v>44012</v>
      </c>
      <c r="AI234" s="444" t="s">
        <v>1021</v>
      </c>
      <c r="AJ234" s="1">
        <v>1</v>
      </c>
      <c r="AK234" s="270">
        <f t="shared" si="231"/>
        <v>1</v>
      </c>
      <c r="AL234" s="95">
        <f t="shared" si="232"/>
        <v>1</v>
      </c>
      <c r="AM234" s="8" t="str">
        <f t="shared" si="233"/>
        <v>OK</v>
      </c>
      <c r="AN234" s="446" t="s">
        <v>1070</v>
      </c>
      <c r="AO234" s="443"/>
      <c r="AP234" s="13" t="str">
        <f t="shared" si="234"/>
        <v>CUMPLIDA</v>
      </c>
      <c r="BH234" s="13" t="str">
        <f t="shared" si="235"/>
        <v>CUMPLIDA</v>
      </c>
      <c r="BJ234" s="441" t="str">
        <f t="shared" si="236"/>
        <v>CERRADO</v>
      </c>
    </row>
    <row r="235" spans="1:62" ht="35.1" customHeight="1" x14ac:dyDescent="0.25">
      <c r="A235" s="420"/>
      <c r="B235" s="420"/>
      <c r="C235" s="141" t="s">
        <v>154</v>
      </c>
      <c r="D235" s="420"/>
      <c r="E235" s="915"/>
      <c r="F235" s="420"/>
      <c r="G235" s="921"/>
      <c r="H235" s="363" t="s">
        <v>723</v>
      </c>
      <c r="I235" s="213" t="s">
        <v>520</v>
      </c>
      <c r="J235" s="218" t="s">
        <v>530</v>
      </c>
      <c r="K235" s="207" t="s">
        <v>541</v>
      </c>
      <c r="L235" s="420"/>
      <c r="M235" s="420">
        <v>1</v>
      </c>
      <c r="N235" s="141" t="s">
        <v>69</v>
      </c>
      <c r="O235" s="141" t="str">
        <f>IF(H235="","",VLOOKUP(H235,'[1]Procedimientos Publicar'!$C$6:$E$85,3,FALSE))</f>
        <v>SUB GERENCIA COMERCIAL</v>
      </c>
      <c r="P235" s="208" t="s">
        <v>505</v>
      </c>
      <c r="Q235" s="420"/>
      <c r="R235" s="420"/>
      <c r="S235" s="420"/>
      <c r="T235" s="194">
        <v>1</v>
      </c>
      <c r="U235" s="420"/>
      <c r="V235" s="209">
        <v>43710</v>
      </c>
      <c r="W235" s="210">
        <v>43830</v>
      </c>
      <c r="X235" s="210"/>
      <c r="Y235" s="195">
        <v>43830</v>
      </c>
      <c r="Z235" s="263" t="s">
        <v>553</v>
      </c>
      <c r="AA235" s="420"/>
      <c r="AB235" s="222" t="str">
        <f t="shared" si="223"/>
        <v/>
      </c>
      <c r="AC235" s="223" t="str">
        <f t="shared" si="230"/>
        <v/>
      </c>
      <c r="AD235" s="8" t="str">
        <f t="shared" si="229"/>
        <v/>
      </c>
      <c r="AG235" s="13" t="str">
        <f t="shared" si="226"/>
        <v>PENDIENTE</v>
      </c>
      <c r="AH235" s="447">
        <v>44012</v>
      </c>
      <c r="AI235" s="444" t="s">
        <v>1022</v>
      </c>
      <c r="AJ235" s="1">
        <v>1</v>
      </c>
      <c r="AK235" s="270">
        <f t="shared" si="231"/>
        <v>1</v>
      </c>
      <c r="AL235" s="95">
        <f t="shared" si="232"/>
        <v>1</v>
      </c>
      <c r="AM235" s="8" t="str">
        <f t="shared" si="233"/>
        <v>OK</v>
      </c>
      <c r="AN235" s="446" t="s">
        <v>1070</v>
      </c>
      <c r="AO235" s="443"/>
      <c r="AP235" s="13" t="str">
        <f t="shared" si="234"/>
        <v>CUMPLIDA</v>
      </c>
      <c r="BH235" s="13" t="str">
        <f t="shared" si="235"/>
        <v>CUMPLIDA</v>
      </c>
      <c r="BJ235" s="441" t="str">
        <f t="shared" si="236"/>
        <v>CERRADO</v>
      </c>
    </row>
    <row r="236" spans="1:62" ht="35.1" customHeight="1" x14ac:dyDescent="0.25">
      <c r="A236" s="420"/>
      <c r="B236" s="420"/>
      <c r="C236" s="141" t="s">
        <v>154</v>
      </c>
      <c r="D236" s="420"/>
      <c r="E236" s="915"/>
      <c r="F236" s="420"/>
      <c r="G236" s="921"/>
      <c r="H236" s="363" t="s">
        <v>723</v>
      </c>
      <c r="I236" s="213" t="s">
        <v>521</v>
      </c>
      <c r="J236" s="219" t="s">
        <v>531</v>
      </c>
      <c r="K236" s="207" t="s">
        <v>542</v>
      </c>
      <c r="L236" s="420"/>
      <c r="M236" s="420">
        <v>1</v>
      </c>
      <c r="N236" s="141" t="s">
        <v>69</v>
      </c>
      <c r="O236" s="141" t="str">
        <f>IF(H236="","",VLOOKUP(H236,'[1]Procedimientos Publicar'!$C$6:$E$85,3,FALSE))</f>
        <v>SUB GERENCIA COMERCIAL</v>
      </c>
      <c r="P236" s="208" t="s">
        <v>505</v>
      </c>
      <c r="Q236" s="420"/>
      <c r="R236" s="420"/>
      <c r="S236" s="420"/>
      <c r="T236" s="194">
        <v>1</v>
      </c>
      <c r="U236" s="420"/>
      <c r="V236" s="209">
        <v>43710</v>
      </c>
      <c r="W236" s="210">
        <v>43830</v>
      </c>
      <c r="X236" s="210"/>
      <c r="Y236" s="195">
        <v>43830</v>
      </c>
      <c r="Z236" s="263" t="s">
        <v>554</v>
      </c>
      <c r="AA236" s="420"/>
      <c r="AB236" s="222" t="str">
        <f t="shared" si="223"/>
        <v/>
      </c>
      <c r="AC236" s="223" t="str">
        <f t="shared" si="230"/>
        <v/>
      </c>
      <c r="AD236" s="8" t="str">
        <f t="shared" si="229"/>
        <v/>
      </c>
      <c r="AG236" s="13" t="str">
        <f t="shared" si="226"/>
        <v>PENDIENTE</v>
      </c>
      <c r="AH236" s="447">
        <v>44012</v>
      </c>
      <c r="AI236" s="444" t="s">
        <v>1023</v>
      </c>
      <c r="AJ236" s="1">
        <v>1</v>
      </c>
      <c r="AK236" s="270">
        <f t="shared" si="231"/>
        <v>1</v>
      </c>
      <c r="AL236" s="95">
        <f t="shared" si="232"/>
        <v>1</v>
      </c>
      <c r="AM236" s="8" t="str">
        <f t="shared" si="233"/>
        <v>OK</v>
      </c>
      <c r="AN236" s="446" t="s">
        <v>1070</v>
      </c>
      <c r="AO236" s="443"/>
      <c r="AP236" s="13" t="str">
        <f t="shared" si="234"/>
        <v>CUMPLIDA</v>
      </c>
      <c r="BH236" s="13" t="str">
        <f t="shared" si="235"/>
        <v>CUMPLIDA</v>
      </c>
      <c r="BJ236" s="441" t="str">
        <f t="shared" si="236"/>
        <v>CERRADO</v>
      </c>
    </row>
    <row r="237" spans="1:62" ht="35.1" customHeight="1" x14ac:dyDescent="0.25">
      <c r="A237" s="420"/>
      <c r="B237" s="420"/>
      <c r="C237" s="141" t="s">
        <v>154</v>
      </c>
      <c r="D237" s="420"/>
      <c r="E237" s="915"/>
      <c r="F237" s="420"/>
      <c r="G237" s="921"/>
      <c r="H237" s="363" t="s">
        <v>723</v>
      </c>
      <c r="I237" s="213" t="s">
        <v>522</v>
      </c>
      <c r="J237" s="218" t="s">
        <v>532</v>
      </c>
      <c r="K237" s="207" t="s">
        <v>543</v>
      </c>
      <c r="L237" s="420"/>
      <c r="M237" s="420">
        <v>1</v>
      </c>
      <c r="N237" s="141" t="s">
        <v>69</v>
      </c>
      <c r="O237" s="141" t="str">
        <f>IF(H237="","",VLOOKUP(H237,'[1]Procedimientos Publicar'!$C$6:$E$85,3,FALSE))</f>
        <v>SUB GERENCIA COMERCIAL</v>
      </c>
      <c r="P237" s="208" t="s">
        <v>505</v>
      </c>
      <c r="Q237" s="420"/>
      <c r="R237" s="420"/>
      <c r="S237" s="420"/>
      <c r="T237" s="194">
        <v>1</v>
      </c>
      <c r="U237" s="420"/>
      <c r="V237" s="209">
        <v>43710</v>
      </c>
      <c r="W237" s="210">
        <v>43830</v>
      </c>
      <c r="X237" s="210"/>
      <c r="Y237" s="195">
        <v>43830</v>
      </c>
      <c r="Z237" s="263" t="s">
        <v>555</v>
      </c>
      <c r="AA237" s="420"/>
      <c r="AB237" s="222" t="str">
        <f t="shared" si="223"/>
        <v/>
      </c>
      <c r="AC237" s="223" t="str">
        <f t="shared" si="230"/>
        <v/>
      </c>
      <c r="AD237" s="8" t="str">
        <f t="shared" si="229"/>
        <v/>
      </c>
      <c r="AG237" s="13" t="str">
        <f t="shared" si="226"/>
        <v>PENDIENTE</v>
      </c>
      <c r="AH237" s="447">
        <v>44012</v>
      </c>
      <c r="AI237" s="444" t="s">
        <v>1024</v>
      </c>
      <c r="AJ237" s="1">
        <v>1</v>
      </c>
      <c r="AK237" s="270">
        <f t="shared" si="231"/>
        <v>1</v>
      </c>
      <c r="AL237" s="95">
        <f t="shared" si="232"/>
        <v>1</v>
      </c>
      <c r="AM237" s="8" t="str">
        <f t="shared" si="233"/>
        <v>OK</v>
      </c>
      <c r="AN237" s="446" t="s">
        <v>1070</v>
      </c>
      <c r="AO237" s="443"/>
      <c r="AP237" s="13" t="str">
        <f t="shared" si="234"/>
        <v>CUMPLIDA</v>
      </c>
      <c r="BH237" s="13" t="str">
        <f t="shared" si="235"/>
        <v>CUMPLIDA</v>
      </c>
      <c r="BJ237" s="441" t="str">
        <f t="shared" si="236"/>
        <v>CERRADO</v>
      </c>
    </row>
    <row r="238" spans="1:62" ht="35.1" customHeight="1" x14ac:dyDescent="0.2">
      <c r="A238" s="420"/>
      <c r="B238" s="420"/>
      <c r="C238" s="141" t="s">
        <v>154</v>
      </c>
      <c r="D238" s="420"/>
      <c r="E238" s="915"/>
      <c r="F238" s="420"/>
      <c r="G238" s="420">
        <v>3</v>
      </c>
      <c r="H238" s="363" t="s">
        <v>723</v>
      </c>
      <c r="I238" s="220" t="s">
        <v>523</v>
      </c>
      <c r="J238" s="207" t="s">
        <v>533</v>
      </c>
      <c r="K238" s="207" t="s">
        <v>544</v>
      </c>
      <c r="L238" s="420"/>
      <c r="M238" s="420">
        <v>1</v>
      </c>
      <c r="N238" s="141" t="s">
        <v>69</v>
      </c>
      <c r="O238" s="141" t="str">
        <f>IF(H238="","",VLOOKUP(H238,'[1]Procedimientos Publicar'!$C$6:$E$85,3,FALSE))</f>
        <v>SUB GERENCIA COMERCIAL</v>
      </c>
      <c r="P238" s="208" t="s">
        <v>547</v>
      </c>
      <c r="Q238" s="420"/>
      <c r="R238" s="420"/>
      <c r="S238" s="420"/>
      <c r="T238" s="194">
        <v>1</v>
      </c>
      <c r="U238" s="420"/>
      <c r="V238" s="209">
        <v>43617</v>
      </c>
      <c r="W238" s="221">
        <v>43982</v>
      </c>
      <c r="X238" s="221"/>
      <c r="Y238" s="195">
        <v>43830</v>
      </c>
      <c r="Z238" s="263" t="s">
        <v>556</v>
      </c>
      <c r="AA238" s="420"/>
      <c r="AB238" s="222" t="str">
        <f t="shared" si="223"/>
        <v/>
      </c>
      <c r="AC238" s="223" t="str">
        <f t="shared" si="230"/>
        <v/>
      </c>
      <c r="AD238" s="8" t="str">
        <f t="shared" si="229"/>
        <v/>
      </c>
      <c r="AG238" s="13" t="str">
        <f t="shared" si="226"/>
        <v>PENDIENTE</v>
      </c>
      <c r="AH238" s="447">
        <v>44012</v>
      </c>
      <c r="AI238" s="444" t="s">
        <v>1025</v>
      </c>
      <c r="AJ238" s="1">
        <v>1</v>
      </c>
      <c r="AK238" s="270">
        <f t="shared" si="231"/>
        <v>1</v>
      </c>
      <c r="AL238" s="95">
        <f t="shared" si="232"/>
        <v>1</v>
      </c>
      <c r="AM238" s="8" t="str">
        <f t="shared" si="233"/>
        <v>OK</v>
      </c>
      <c r="AN238" s="446" t="s">
        <v>1070</v>
      </c>
      <c r="AO238" s="443"/>
      <c r="AP238" s="13" t="str">
        <f t="shared" si="234"/>
        <v>CUMPLIDA</v>
      </c>
      <c r="BH238" s="13" t="str">
        <f t="shared" si="235"/>
        <v>CUMPLIDA</v>
      </c>
      <c r="BJ238" s="441" t="str">
        <f t="shared" si="236"/>
        <v>CERRADO</v>
      </c>
    </row>
    <row r="239" spans="1:62" ht="35.1" customHeight="1" x14ac:dyDescent="0.25">
      <c r="A239" s="420"/>
      <c r="B239" s="420"/>
      <c r="C239" s="141" t="s">
        <v>154</v>
      </c>
      <c r="D239" s="420"/>
      <c r="E239" s="915"/>
      <c r="F239" s="420"/>
      <c r="G239" s="420">
        <v>4</v>
      </c>
      <c r="H239" s="363" t="s">
        <v>723</v>
      </c>
      <c r="I239" s="206" t="s">
        <v>524</v>
      </c>
      <c r="J239" s="207" t="s">
        <v>534</v>
      </c>
      <c r="K239" s="207" t="s">
        <v>545</v>
      </c>
      <c r="L239" s="420"/>
      <c r="M239" s="420">
        <v>1</v>
      </c>
      <c r="N239" s="141" t="s">
        <v>69</v>
      </c>
      <c r="O239" s="141" t="str">
        <f>IF(H239="","",VLOOKUP(H239,'[1]Procedimientos Publicar'!$C$6:$E$85,3,FALSE))</f>
        <v>SUB GERENCIA COMERCIAL</v>
      </c>
      <c r="P239" s="208"/>
      <c r="Q239" s="420"/>
      <c r="R239" s="420"/>
      <c r="S239" s="420"/>
      <c r="T239" s="194">
        <v>1</v>
      </c>
      <c r="U239" s="420"/>
      <c r="V239" s="209">
        <v>43642</v>
      </c>
      <c r="W239" s="209">
        <v>43826</v>
      </c>
      <c r="X239" s="209"/>
      <c r="Y239" s="195">
        <v>43830</v>
      </c>
      <c r="Z239" s="263" t="s">
        <v>557</v>
      </c>
      <c r="AA239" s="420"/>
      <c r="AB239" s="222" t="str">
        <f t="shared" si="223"/>
        <v/>
      </c>
      <c r="AC239" s="223" t="str">
        <f t="shared" si="230"/>
        <v/>
      </c>
      <c r="AD239" s="8" t="str">
        <f t="shared" si="229"/>
        <v/>
      </c>
      <c r="AG239" s="13" t="str">
        <f t="shared" si="226"/>
        <v>PENDIENTE</v>
      </c>
      <c r="AH239" s="447">
        <v>44012</v>
      </c>
      <c r="AI239" s="444" t="s">
        <v>1026</v>
      </c>
      <c r="AJ239" s="1">
        <v>1</v>
      </c>
      <c r="AK239" s="270">
        <f t="shared" si="231"/>
        <v>1</v>
      </c>
      <c r="AL239" s="95">
        <f t="shared" si="232"/>
        <v>1</v>
      </c>
      <c r="AM239" s="8" t="str">
        <f t="shared" si="233"/>
        <v>OK</v>
      </c>
      <c r="AN239" s="446" t="s">
        <v>1070</v>
      </c>
      <c r="AO239" s="443"/>
      <c r="AP239" s="13" t="str">
        <f t="shared" si="234"/>
        <v>CUMPLIDA</v>
      </c>
      <c r="BH239" s="13" t="str">
        <f t="shared" si="235"/>
        <v>CUMPLIDA</v>
      </c>
      <c r="BJ239" s="441" t="str">
        <f>IF(AP239="CUMPLIDA","CERRADO","ABIERTO")</f>
        <v>CERRADO</v>
      </c>
    </row>
    <row r="240" spans="1:62" ht="35.1" customHeight="1" x14ac:dyDescent="0.25">
      <c r="A240" s="420"/>
      <c r="B240" s="420"/>
      <c r="C240" s="141" t="s">
        <v>154</v>
      </c>
      <c r="D240" s="420"/>
      <c r="E240" s="915"/>
      <c r="F240" s="420"/>
      <c r="G240" s="420">
        <v>5</v>
      </c>
      <c r="H240" s="363" t="s">
        <v>723</v>
      </c>
      <c r="I240" s="206" t="s">
        <v>525</v>
      </c>
      <c r="J240" s="207" t="s">
        <v>535</v>
      </c>
      <c r="K240" s="207" t="s">
        <v>546</v>
      </c>
      <c r="L240" s="420"/>
      <c r="M240" s="420">
        <v>1</v>
      </c>
      <c r="N240" s="141" t="s">
        <v>69</v>
      </c>
      <c r="O240" s="141" t="str">
        <f>IF(H240="","",VLOOKUP(H240,'[1]Procedimientos Publicar'!$C$6:$E$85,3,FALSE))</f>
        <v>SUB GERENCIA COMERCIAL</v>
      </c>
      <c r="P240" s="208" t="s">
        <v>505</v>
      </c>
      <c r="Q240" s="420"/>
      <c r="R240" s="420"/>
      <c r="S240" s="420"/>
      <c r="T240" s="194">
        <v>1</v>
      </c>
      <c r="U240" s="420"/>
      <c r="V240" s="209">
        <v>43647</v>
      </c>
      <c r="W240" s="221">
        <v>43830</v>
      </c>
      <c r="X240" s="221"/>
      <c r="Y240" s="195">
        <v>43830</v>
      </c>
      <c r="Z240" s="263" t="s">
        <v>558</v>
      </c>
      <c r="AA240" s="420"/>
      <c r="AB240" s="222" t="str">
        <f t="shared" si="223"/>
        <v/>
      </c>
      <c r="AC240" s="223" t="str">
        <f t="shared" si="230"/>
        <v/>
      </c>
      <c r="AD240" s="8" t="str">
        <f t="shared" si="229"/>
        <v/>
      </c>
      <c r="AG240" s="13" t="str">
        <f t="shared" si="226"/>
        <v>PENDIENTE</v>
      </c>
      <c r="AH240" s="447">
        <v>44012</v>
      </c>
      <c r="AI240" s="444" t="s">
        <v>1027</v>
      </c>
      <c r="AJ240" s="1">
        <v>1</v>
      </c>
      <c r="AK240" s="270">
        <f t="shared" si="231"/>
        <v>1</v>
      </c>
      <c r="AL240" s="95">
        <f t="shared" si="232"/>
        <v>1</v>
      </c>
      <c r="AM240" s="8" t="str">
        <f t="shared" si="233"/>
        <v>OK</v>
      </c>
      <c r="AN240" s="446" t="s">
        <v>1070</v>
      </c>
      <c r="AO240" s="443"/>
      <c r="AP240" s="13" t="str">
        <f t="shared" si="234"/>
        <v>CUMPLIDA</v>
      </c>
      <c r="BH240" s="13" t="str">
        <f t="shared" si="235"/>
        <v>CUMPLIDA</v>
      </c>
      <c r="BJ240" s="441" t="str">
        <f>IF(AP240="CUMPLIDA","CERRADO","ABIERTO")</f>
        <v>CERRADO</v>
      </c>
    </row>
    <row r="241" spans="1:62" ht="35.1" customHeight="1" x14ac:dyDescent="0.25">
      <c r="A241" s="224"/>
      <c r="B241" s="224"/>
      <c r="C241" s="225" t="s">
        <v>154</v>
      </c>
      <c r="D241" s="224"/>
      <c r="E241" s="907" t="s">
        <v>560</v>
      </c>
      <c r="F241" s="224"/>
      <c r="G241" s="224">
        <v>5</v>
      </c>
      <c r="H241" s="364" t="s">
        <v>724</v>
      </c>
      <c r="I241" s="232" t="s">
        <v>561</v>
      </c>
      <c r="J241" s="224"/>
      <c r="K241" s="233" t="s">
        <v>563</v>
      </c>
      <c r="L241" s="224"/>
      <c r="M241" s="224"/>
      <c r="N241" s="225" t="s">
        <v>69</v>
      </c>
      <c r="O241" s="225" t="str">
        <f>IF(H241="","",VLOOKUP(H241,'[2]Procedimientos Publicar'!$C$5:$E$85,3,FALSE))</f>
        <v>GERENCIA</v>
      </c>
      <c r="P241" s="225" t="s">
        <v>559</v>
      </c>
      <c r="Q241" s="224"/>
      <c r="R241" s="224"/>
      <c r="S241" s="224"/>
      <c r="T241" s="228">
        <v>1</v>
      </c>
      <c r="U241" s="224"/>
      <c r="V241" s="224"/>
      <c r="W241" s="224"/>
      <c r="X241" s="224"/>
      <c r="Y241" s="229">
        <v>43830</v>
      </c>
      <c r="Z241" s="224"/>
      <c r="AA241" s="224"/>
      <c r="AB241" s="239" t="str">
        <f t="shared" si="223"/>
        <v/>
      </c>
      <c r="AC241" s="240" t="str">
        <f t="shared" si="230"/>
        <v/>
      </c>
      <c r="AD241" s="8" t="str">
        <f t="shared" si="229"/>
        <v/>
      </c>
      <c r="AG241" s="13"/>
      <c r="AH241" s="447">
        <v>44012</v>
      </c>
      <c r="AN241" s="446" t="s">
        <v>1070</v>
      </c>
      <c r="BH241" s="13" t="s">
        <v>874</v>
      </c>
      <c r="BJ241" s="431" t="s">
        <v>1064</v>
      </c>
    </row>
    <row r="242" spans="1:62" ht="35.1" customHeight="1" x14ac:dyDescent="0.25">
      <c r="A242" s="224"/>
      <c r="B242" s="224"/>
      <c r="C242" s="225" t="s">
        <v>154</v>
      </c>
      <c r="D242" s="224"/>
      <c r="E242" s="907"/>
      <c r="F242" s="224"/>
      <c r="G242" s="224">
        <v>6</v>
      </c>
      <c r="H242" s="364" t="s">
        <v>724</v>
      </c>
      <c r="I242" s="83" t="s">
        <v>562</v>
      </c>
      <c r="J242" s="224"/>
      <c r="K242" s="132" t="s">
        <v>564</v>
      </c>
      <c r="L242" s="224"/>
      <c r="M242" s="224"/>
      <c r="N242" s="225" t="s">
        <v>69</v>
      </c>
      <c r="O242" s="225" t="str">
        <f>IF(H242="","",VLOOKUP(H242,'[2]Procedimientos Publicar'!$C$5:$E$85,3,FALSE))</f>
        <v>GERENCIA</v>
      </c>
      <c r="P242" s="225" t="s">
        <v>559</v>
      </c>
      <c r="Q242" s="224"/>
      <c r="R242" s="224"/>
      <c r="S242" s="224"/>
      <c r="T242" s="228">
        <v>1</v>
      </c>
      <c r="U242" s="224"/>
      <c r="V242" s="224"/>
      <c r="W242" s="224"/>
      <c r="X242" s="224"/>
      <c r="Y242" s="229">
        <v>43830</v>
      </c>
      <c r="Z242" s="224"/>
      <c r="AA242" s="224"/>
      <c r="AB242" s="239" t="str">
        <f t="shared" si="223"/>
        <v/>
      </c>
      <c r="AC242" s="240" t="str">
        <f t="shared" si="230"/>
        <v/>
      </c>
      <c r="AD242" s="8" t="str">
        <f t="shared" si="229"/>
        <v/>
      </c>
      <c r="AG242" s="13"/>
      <c r="AH242" s="447">
        <v>44012</v>
      </c>
      <c r="AN242" s="446" t="s">
        <v>1070</v>
      </c>
      <c r="BH242" s="462" t="s">
        <v>874</v>
      </c>
      <c r="BJ242" s="431" t="s">
        <v>1064</v>
      </c>
    </row>
    <row r="243" spans="1:62" ht="35.1" customHeight="1" x14ac:dyDescent="0.25">
      <c r="A243" s="92"/>
      <c r="B243" s="92"/>
      <c r="C243" s="2" t="s">
        <v>154</v>
      </c>
      <c r="D243" s="92"/>
      <c r="E243" s="908" t="s">
        <v>576</v>
      </c>
      <c r="F243" s="92"/>
      <c r="G243" s="92">
        <v>1</v>
      </c>
      <c r="H243" s="365" t="s">
        <v>724</v>
      </c>
      <c r="I243" s="234" t="s">
        <v>565</v>
      </c>
      <c r="J243" s="92"/>
      <c r="K243" s="235" t="s">
        <v>574</v>
      </c>
      <c r="L243" s="92"/>
      <c r="M243" s="92"/>
      <c r="N243" s="2" t="s">
        <v>69</v>
      </c>
      <c r="O243" s="2" t="str">
        <f>IF(H243="","",VLOOKUP(H243,'[2]Procedimientos Publicar'!$C$5:$E$85,3,FALSE))</f>
        <v>GERENCIA</v>
      </c>
      <c r="P243" s="2" t="s">
        <v>559</v>
      </c>
      <c r="Q243" s="92"/>
      <c r="R243" s="92"/>
      <c r="S243" s="92"/>
      <c r="T243" s="93">
        <v>1</v>
      </c>
      <c r="U243" s="92"/>
      <c r="V243" s="92"/>
      <c r="W243" s="92"/>
      <c r="X243" s="92"/>
      <c r="Y243" s="94">
        <v>43830</v>
      </c>
      <c r="Z243" s="92"/>
      <c r="AA243" s="92"/>
      <c r="AB243" s="241" t="str">
        <f t="shared" si="223"/>
        <v/>
      </c>
      <c r="AC243" s="242" t="str">
        <f t="shared" si="230"/>
        <v/>
      </c>
      <c r="AD243" s="8" t="str">
        <f t="shared" si="229"/>
        <v/>
      </c>
      <c r="AE243" s="430" t="s">
        <v>869</v>
      </c>
      <c r="AG243" s="13"/>
      <c r="AH243" s="447">
        <v>44012</v>
      </c>
      <c r="AN243" s="446" t="s">
        <v>1070</v>
      </c>
      <c r="BH243" s="462" t="s">
        <v>874</v>
      </c>
      <c r="BJ243" s="431" t="s">
        <v>1064</v>
      </c>
    </row>
    <row r="244" spans="1:62" ht="35.1" customHeight="1" x14ac:dyDescent="0.25">
      <c r="A244" s="92"/>
      <c r="B244" s="92"/>
      <c r="C244" s="2" t="s">
        <v>154</v>
      </c>
      <c r="D244" s="92"/>
      <c r="E244" s="908"/>
      <c r="F244" s="92"/>
      <c r="G244" s="92">
        <v>2</v>
      </c>
      <c r="H244" s="365" t="s">
        <v>724</v>
      </c>
      <c r="I244" s="234" t="s">
        <v>566</v>
      </c>
      <c r="J244" s="92"/>
      <c r="K244" s="235" t="s">
        <v>575</v>
      </c>
      <c r="L244" s="92"/>
      <c r="M244" s="92"/>
      <c r="N244" s="2" t="s">
        <v>69</v>
      </c>
      <c r="O244" s="2" t="str">
        <f>IF(H244="","",VLOOKUP(H244,'[2]Procedimientos Publicar'!$C$5:$E$85,3,FALSE))</f>
        <v>GERENCIA</v>
      </c>
      <c r="P244" s="2" t="s">
        <v>559</v>
      </c>
      <c r="Q244" s="92"/>
      <c r="R244" s="92"/>
      <c r="S244" s="92"/>
      <c r="T244" s="93">
        <v>1</v>
      </c>
      <c r="U244" s="92"/>
      <c r="V244" s="92"/>
      <c r="W244" s="92"/>
      <c r="X244" s="92"/>
      <c r="Y244" s="94">
        <v>43830</v>
      </c>
      <c r="Z244" s="92"/>
      <c r="AA244" s="92"/>
      <c r="AB244" s="241" t="str">
        <f t="shared" si="223"/>
        <v/>
      </c>
      <c r="AC244" s="242" t="str">
        <f t="shared" si="230"/>
        <v/>
      </c>
      <c r="AD244" s="8" t="str">
        <f t="shared" si="229"/>
        <v/>
      </c>
      <c r="AE244" s="430" t="s">
        <v>870</v>
      </c>
      <c r="AG244" s="13"/>
      <c r="AH244" s="447">
        <v>44012</v>
      </c>
      <c r="AN244" s="446" t="s">
        <v>1070</v>
      </c>
      <c r="BH244" s="462" t="s">
        <v>874</v>
      </c>
      <c r="BJ244" s="431" t="s">
        <v>1064</v>
      </c>
    </row>
    <row r="245" spans="1:62" ht="35.1" customHeight="1" x14ac:dyDescent="0.25">
      <c r="A245" s="92"/>
      <c r="B245" s="92"/>
      <c r="C245" s="2" t="s">
        <v>154</v>
      </c>
      <c r="D245" s="92"/>
      <c r="E245" s="908"/>
      <c r="F245" s="92"/>
      <c r="G245" s="92">
        <v>3</v>
      </c>
      <c r="H245" s="365" t="s">
        <v>724</v>
      </c>
      <c r="I245" s="234" t="s">
        <v>567</v>
      </c>
      <c r="J245" s="92"/>
      <c r="K245" s="92"/>
      <c r="L245" s="92"/>
      <c r="M245" s="92"/>
      <c r="N245" s="2" t="s">
        <v>69</v>
      </c>
      <c r="O245" s="2" t="str">
        <f>IF(H245="","",VLOOKUP(H245,'[2]Procedimientos Publicar'!$C$5:$E$85,3,FALSE))</f>
        <v>GERENCIA</v>
      </c>
      <c r="P245" s="2" t="s">
        <v>559</v>
      </c>
      <c r="Q245" s="92"/>
      <c r="R245" s="92"/>
      <c r="S245" s="92"/>
      <c r="T245" s="93">
        <v>1</v>
      </c>
      <c r="U245" s="92"/>
      <c r="V245" s="92"/>
      <c r="W245" s="92"/>
      <c r="X245" s="92"/>
      <c r="Y245" s="94">
        <v>43830</v>
      </c>
      <c r="Z245" s="92"/>
      <c r="AA245" s="92"/>
      <c r="AB245" s="241" t="str">
        <f t="shared" si="223"/>
        <v/>
      </c>
      <c r="AC245" s="242" t="str">
        <f t="shared" si="230"/>
        <v/>
      </c>
      <c r="AD245" s="8" t="str">
        <f t="shared" si="229"/>
        <v/>
      </c>
      <c r="AE245" s="430" t="s">
        <v>871</v>
      </c>
      <c r="AG245" s="13"/>
      <c r="AH245" s="447">
        <v>44012</v>
      </c>
      <c r="AN245" s="446" t="s">
        <v>1070</v>
      </c>
      <c r="BH245" s="462" t="s">
        <v>874</v>
      </c>
      <c r="BJ245" s="431" t="s">
        <v>1064</v>
      </c>
    </row>
    <row r="246" spans="1:62" ht="35.1" customHeight="1" x14ac:dyDescent="0.25">
      <c r="A246" s="226"/>
      <c r="B246" s="226"/>
      <c r="C246" s="227" t="s">
        <v>154</v>
      </c>
      <c r="D246" s="226"/>
      <c r="E246" s="909" t="s">
        <v>576</v>
      </c>
      <c r="F246" s="226"/>
      <c r="G246" s="226">
        <v>1</v>
      </c>
      <c r="H246" s="366" t="s">
        <v>724</v>
      </c>
      <c r="I246" s="236" t="s">
        <v>568</v>
      </c>
      <c r="J246" s="226"/>
      <c r="K246" s="226"/>
      <c r="L246" s="226"/>
      <c r="M246" s="226"/>
      <c r="N246" s="227" t="s">
        <v>69</v>
      </c>
      <c r="O246" s="227" t="str">
        <f>IF(H246="","",VLOOKUP(H246,'[2]Procedimientos Publicar'!$C$5:$E$85,3,FALSE))</f>
        <v>GERENCIA</v>
      </c>
      <c r="P246" s="227" t="s">
        <v>559</v>
      </c>
      <c r="Q246" s="226"/>
      <c r="R246" s="226"/>
      <c r="S246" s="226"/>
      <c r="T246" s="230">
        <v>1</v>
      </c>
      <c r="U246" s="226"/>
      <c r="V246" s="226"/>
      <c r="W246" s="226"/>
      <c r="X246" s="226"/>
      <c r="Y246" s="231">
        <v>43830</v>
      </c>
      <c r="Z246" s="226"/>
      <c r="AA246" s="226"/>
      <c r="AB246" s="245" t="str">
        <f t="shared" si="223"/>
        <v/>
      </c>
      <c r="AC246" s="246" t="str">
        <f t="shared" si="230"/>
        <v/>
      </c>
      <c r="AD246" s="8" t="str">
        <f t="shared" si="229"/>
        <v/>
      </c>
      <c r="AE246" s="430" t="s">
        <v>871</v>
      </c>
      <c r="AG246" s="13"/>
      <c r="AH246" s="447">
        <v>44012</v>
      </c>
      <c r="AN246" s="446" t="s">
        <v>1070</v>
      </c>
      <c r="BH246" s="462" t="s">
        <v>874</v>
      </c>
      <c r="BJ246" s="431" t="s">
        <v>1064</v>
      </c>
    </row>
    <row r="247" spans="1:62" ht="35.1" customHeight="1" x14ac:dyDescent="0.25">
      <c r="A247" s="226"/>
      <c r="B247" s="226"/>
      <c r="C247" s="227" t="s">
        <v>154</v>
      </c>
      <c r="D247" s="226"/>
      <c r="E247" s="909"/>
      <c r="F247" s="226"/>
      <c r="G247" s="226">
        <v>2</v>
      </c>
      <c r="H247" s="366" t="s">
        <v>724</v>
      </c>
      <c r="I247" s="237" t="s">
        <v>569</v>
      </c>
      <c r="J247" s="226"/>
      <c r="K247" s="226"/>
      <c r="L247" s="226"/>
      <c r="M247" s="226"/>
      <c r="N247" s="227" t="s">
        <v>69</v>
      </c>
      <c r="O247" s="227" t="str">
        <f>IF(H247="","",VLOOKUP(H247,'[2]Procedimientos Publicar'!$C$5:$E$85,3,FALSE))</f>
        <v>GERENCIA</v>
      </c>
      <c r="P247" s="227" t="s">
        <v>559</v>
      </c>
      <c r="Q247" s="226"/>
      <c r="R247" s="226"/>
      <c r="S247" s="226"/>
      <c r="T247" s="230">
        <v>1</v>
      </c>
      <c r="U247" s="226"/>
      <c r="V247" s="226"/>
      <c r="W247" s="226"/>
      <c r="X247" s="226"/>
      <c r="Y247" s="231">
        <v>43830</v>
      </c>
      <c r="Z247" s="226"/>
      <c r="AA247" s="226"/>
      <c r="AB247" s="245" t="str">
        <f t="shared" si="223"/>
        <v/>
      </c>
      <c r="AC247" s="246" t="str">
        <f t="shared" si="230"/>
        <v/>
      </c>
      <c r="AD247" s="8" t="str">
        <f t="shared" si="229"/>
        <v/>
      </c>
      <c r="AE247" s="430" t="s">
        <v>872</v>
      </c>
      <c r="AG247" s="13"/>
      <c r="AH247" s="447">
        <v>44012</v>
      </c>
      <c r="AN247" s="446" t="s">
        <v>1070</v>
      </c>
      <c r="BH247" s="462" t="s">
        <v>874</v>
      </c>
      <c r="BJ247" s="431" t="s">
        <v>1064</v>
      </c>
    </row>
    <row r="248" spans="1:62" ht="35.1" customHeight="1" x14ac:dyDescent="0.25">
      <c r="A248" s="226"/>
      <c r="B248" s="226"/>
      <c r="C248" s="227" t="s">
        <v>154</v>
      </c>
      <c r="D248" s="226"/>
      <c r="E248" s="909"/>
      <c r="F248" s="226"/>
      <c r="G248" s="226">
        <v>3</v>
      </c>
      <c r="H248" s="366" t="s">
        <v>724</v>
      </c>
      <c r="I248" s="238" t="s">
        <v>570</v>
      </c>
      <c r="J248" s="226"/>
      <c r="K248" s="226"/>
      <c r="L248" s="226"/>
      <c r="M248" s="226"/>
      <c r="N248" s="227" t="s">
        <v>69</v>
      </c>
      <c r="O248" s="227" t="str">
        <f>IF(H248="","",VLOOKUP(H248,'[2]Procedimientos Publicar'!$C$5:$E$85,3,FALSE))</f>
        <v>GERENCIA</v>
      </c>
      <c r="P248" s="227" t="s">
        <v>559</v>
      </c>
      <c r="Q248" s="226"/>
      <c r="R248" s="226"/>
      <c r="S248" s="226"/>
      <c r="T248" s="230">
        <v>1</v>
      </c>
      <c r="U248" s="226"/>
      <c r="V248" s="226"/>
      <c r="W248" s="226"/>
      <c r="X248" s="226"/>
      <c r="Y248" s="231">
        <v>43830</v>
      </c>
      <c r="Z248" s="226"/>
      <c r="AA248" s="226"/>
      <c r="AB248" s="245" t="str">
        <f t="shared" si="223"/>
        <v/>
      </c>
      <c r="AC248" s="246" t="str">
        <f t="shared" si="230"/>
        <v/>
      </c>
      <c r="AD248" s="8" t="str">
        <f t="shared" si="229"/>
        <v/>
      </c>
      <c r="AE248" s="430" t="s">
        <v>872</v>
      </c>
      <c r="AG248" s="13"/>
      <c r="AH248" s="447">
        <v>44012</v>
      </c>
      <c r="AN248" s="446" t="s">
        <v>1070</v>
      </c>
      <c r="BH248" s="462" t="s">
        <v>874</v>
      </c>
      <c r="BJ248" s="431" t="s">
        <v>1064</v>
      </c>
    </row>
    <row r="249" spans="1:62" ht="35.1" customHeight="1" x14ac:dyDescent="0.25">
      <c r="A249" s="224"/>
      <c r="B249" s="224"/>
      <c r="C249" s="225" t="s">
        <v>154</v>
      </c>
      <c r="D249" s="224"/>
      <c r="E249" s="907" t="s">
        <v>576</v>
      </c>
      <c r="F249" s="224"/>
      <c r="G249" s="224">
        <v>1</v>
      </c>
      <c r="H249" s="364" t="s">
        <v>724</v>
      </c>
      <c r="I249" s="238" t="s">
        <v>571</v>
      </c>
      <c r="J249" s="224"/>
      <c r="K249" s="224"/>
      <c r="L249" s="224"/>
      <c r="M249" s="224"/>
      <c r="N249" s="225" t="s">
        <v>69</v>
      </c>
      <c r="O249" s="225" t="str">
        <f>IF(H249="","",VLOOKUP(H249,'[2]Procedimientos Publicar'!$C$5:$E$85,3,FALSE))</f>
        <v>GERENCIA</v>
      </c>
      <c r="P249" s="225" t="s">
        <v>559</v>
      </c>
      <c r="Q249" s="224"/>
      <c r="R249" s="224"/>
      <c r="S249" s="224"/>
      <c r="T249" s="228">
        <v>1</v>
      </c>
      <c r="U249" s="224"/>
      <c r="V249" s="224"/>
      <c r="W249" s="224"/>
      <c r="X249" s="224"/>
      <c r="Y249" s="229">
        <v>43830</v>
      </c>
      <c r="Z249" s="224"/>
      <c r="AA249" s="224"/>
      <c r="AB249" s="239" t="str">
        <f t="shared" si="223"/>
        <v/>
      </c>
      <c r="AC249" s="240" t="str">
        <f t="shared" si="230"/>
        <v/>
      </c>
      <c r="AD249" s="8" t="str">
        <f t="shared" si="229"/>
        <v/>
      </c>
      <c r="AE249" s="430" t="s">
        <v>871</v>
      </c>
      <c r="AG249" s="13"/>
      <c r="AH249" s="447">
        <v>44012</v>
      </c>
      <c r="AN249" s="446" t="s">
        <v>1070</v>
      </c>
      <c r="BH249" s="462" t="s">
        <v>874</v>
      </c>
      <c r="BJ249" s="431" t="s">
        <v>1064</v>
      </c>
    </row>
    <row r="250" spans="1:62" ht="35.1" customHeight="1" x14ac:dyDescent="0.25">
      <c r="A250" s="224"/>
      <c r="B250" s="224"/>
      <c r="C250" s="225" t="s">
        <v>154</v>
      </c>
      <c r="D250" s="224"/>
      <c r="E250" s="907"/>
      <c r="F250" s="224"/>
      <c r="G250" s="224">
        <v>2</v>
      </c>
      <c r="H250" s="364" t="s">
        <v>724</v>
      </c>
      <c r="I250" s="238" t="s">
        <v>572</v>
      </c>
      <c r="J250" s="224"/>
      <c r="K250" s="224"/>
      <c r="L250" s="224"/>
      <c r="M250" s="224"/>
      <c r="N250" s="225" t="s">
        <v>69</v>
      </c>
      <c r="O250" s="225" t="str">
        <f>IF(H250="","",VLOOKUP(H250,'[2]Procedimientos Publicar'!$C$5:$E$85,3,FALSE))</f>
        <v>GERENCIA</v>
      </c>
      <c r="P250" s="225" t="s">
        <v>559</v>
      </c>
      <c r="Q250" s="224"/>
      <c r="R250" s="224"/>
      <c r="S250" s="224"/>
      <c r="T250" s="228">
        <v>1</v>
      </c>
      <c r="U250" s="224"/>
      <c r="V250" s="224"/>
      <c r="W250" s="224"/>
      <c r="X250" s="224"/>
      <c r="Y250" s="229">
        <v>43830</v>
      </c>
      <c r="Z250" s="224"/>
      <c r="AA250" s="224"/>
      <c r="AB250" s="239" t="str">
        <f t="shared" si="223"/>
        <v/>
      </c>
      <c r="AC250" s="240" t="str">
        <f t="shared" si="230"/>
        <v/>
      </c>
      <c r="AD250" s="8" t="str">
        <f t="shared" si="229"/>
        <v/>
      </c>
      <c r="AE250" s="430" t="s">
        <v>873</v>
      </c>
      <c r="AG250" s="13"/>
      <c r="AH250" s="447">
        <v>44012</v>
      </c>
      <c r="AN250" s="446" t="s">
        <v>1070</v>
      </c>
      <c r="BH250" s="462" t="s">
        <v>874</v>
      </c>
      <c r="BJ250" s="431" t="s">
        <v>1064</v>
      </c>
    </row>
    <row r="251" spans="1:62" ht="35.1" customHeight="1" x14ac:dyDescent="0.25">
      <c r="A251" s="224"/>
      <c r="B251" s="224"/>
      <c r="C251" s="225" t="s">
        <v>154</v>
      </c>
      <c r="D251" s="224"/>
      <c r="E251" s="907"/>
      <c r="F251" s="224"/>
      <c r="G251" s="224">
        <v>3</v>
      </c>
      <c r="H251" s="364" t="s">
        <v>724</v>
      </c>
      <c r="I251" s="238" t="s">
        <v>573</v>
      </c>
      <c r="J251" s="224"/>
      <c r="K251" s="224"/>
      <c r="L251" s="224"/>
      <c r="M251" s="224"/>
      <c r="N251" s="225" t="s">
        <v>69</v>
      </c>
      <c r="O251" s="225" t="str">
        <f>IF(H251="","",VLOOKUP(H251,'[2]Procedimientos Publicar'!$C$5:$E$85,3,FALSE))</f>
        <v>GERENCIA</v>
      </c>
      <c r="P251" s="225" t="s">
        <v>559</v>
      </c>
      <c r="Q251" s="224"/>
      <c r="R251" s="224"/>
      <c r="S251" s="224"/>
      <c r="T251" s="228">
        <v>1</v>
      </c>
      <c r="U251" s="224"/>
      <c r="V251" s="224"/>
      <c r="W251" s="224"/>
      <c r="X251" s="224"/>
      <c r="Y251" s="229">
        <v>43830</v>
      </c>
      <c r="Z251" s="224"/>
      <c r="AA251" s="224"/>
      <c r="AB251" s="239" t="str">
        <f t="shared" si="223"/>
        <v/>
      </c>
      <c r="AC251" s="240" t="str">
        <f t="shared" si="230"/>
        <v/>
      </c>
      <c r="AD251" s="8" t="str">
        <f t="shared" si="229"/>
        <v/>
      </c>
      <c r="AE251" s="430" t="s">
        <v>873</v>
      </c>
      <c r="AG251" s="13"/>
      <c r="AH251" s="447">
        <v>44012</v>
      </c>
      <c r="AN251" s="446" t="s">
        <v>1070</v>
      </c>
      <c r="BH251" s="462" t="s">
        <v>874</v>
      </c>
      <c r="BJ251" s="431" t="s">
        <v>1064</v>
      </c>
    </row>
    <row r="252" spans="1:62" ht="35.1" customHeight="1" x14ac:dyDescent="0.25">
      <c r="A252" s="177"/>
      <c r="B252" s="177"/>
      <c r="C252" s="178" t="s">
        <v>154</v>
      </c>
      <c r="D252" s="177"/>
      <c r="E252" s="905" t="s">
        <v>594</v>
      </c>
      <c r="F252" s="177"/>
      <c r="G252" s="177">
        <v>1</v>
      </c>
      <c r="H252" s="367" t="s">
        <v>725</v>
      </c>
      <c r="I252" s="252" t="s">
        <v>585</v>
      </c>
      <c r="J252" s="177"/>
      <c r="K252" s="614" t="s">
        <v>1145</v>
      </c>
      <c r="L252" s="613" t="s">
        <v>1152</v>
      </c>
      <c r="M252" s="613">
        <v>1</v>
      </c>
      <c r="N252" s="178" t="s">
        <v>69</v>
      </c>
      <c r="O252" s="178" t="str">
        <f>IF(H252="","",VLOOKUP(H252,'[2]Procedimientos Publicar'!$C$5:$E$85,3,FALSE))</f>
        <v>SUB GERENCIA COMERCIAL</v>
      </c>
      <c r="P252" s="178" t="s">
        <v>577</v>
      </c>
      <c r="Q252" s="177"/>
      <c r="R252" s="177"/>
      <c r="S252" s="177"/>
      <c r="T252" s="179">
        <v>1</v>
      </c>
      <c r="U252" s="177"/>
      <c r="V252" s="177"/>
      <c r="W252" s="177"/>
      <c r="X252" s="613"/>
      <c r="Y252" s="180">
        <v>43830</v>
      </c>
      <c r="Z252" s="177"/>
      <c r="AA252" s="177"/>
      <c r="AB252" s="243" t="str">
        <f t="shared" ref="AB252:AB313" si="237">(IF(AA252="","",IF(OR($M252=0,$M252="",$Y252=""),"",AA252/$M252)))</f>
        <v/>
      </c>
      <c r="AC252" s="244" t="str">
        <f t="shared" ref="AC252:AC260" si="238">(IF(OR($T252="",AB252=""),"",IF(OR($T252=0,AB252=0),0,IF((AB252*100%)/$T252&gt;100%,100%,(AB252*100%)/$T252))))</f>
        <v/>
      </c>
      <c r="AD252" s="8" t="str">
        <f t="shared" ref="AD252:AD260" si="239">IF(AA252="","",IF(AC252&lt;100%, IF(AC252&lt;25%, "ALERTA","EN TERMINO"), IF(AC252=100%, "OK", "EN TERMINO")))</f>
        <v/>
      </c>
      <c r="AG252" s="13" t="str">
        <f t="shared" ref="AG252:AG313" si="240">IF(AC252=100%,IF(AC252&gt;25%,"CUMPLIDA","PENDIENTE"),IF(AC252&lt;25%,"INCUMPLIDA","PENDIENTE"))</f>
        <v>PENDIENTE</v>
      </c>
      <c r="AH252" s="447">
        <v>44012</v>
      </c>
      <c r="AI252" s="846" t="s">
        <v>1138</v>
      </c>
      <c r="AJ252" s="847">
        <v>1</v>
      </c>
      <c r="AK252" s="745">
        <f>(IF(AJ252="","",IF(OR($M252=0,$M252="",AH252=""),"",AJ252/$M252)))</f>
        <v>1</v>
      </c>
      <c r="AL252" s="746">
        <f t="shared" ref="AL252:AL254" si="241">(IF(OR($T252="",AK252=""),"",IF(OR($T252=0,AK252=0),0,IF((AK252*100%)/$T252&gt;100%,100%,(AK252*100%)/$T252))))</f>
        <v>1</v>
      </c>
      <c r="AM252" s="736" t="str">
        <f t="shared" ref="AM252:AM254" si="242">IF(AJ252="","",IF(AL252&lt;100%, IF(AL252&lt;25%, "ALERTA","EN TERMINO"), IF(AL252=100%, "OK", "EN TERMINO")))</f>
        <v>OK</v>
      </c>
      <c r="AN252" s="743" t="s">
        <v>1166</v>
      </c>
      <c r="AO252" s="739"/>
      <c r="AP252" s="738" t="str">
        <f>IF(AL252=100%,IF(AL252&gt;50%,"CUMPLIDA","PENDIENTE"),IF(AL252&lt;50%,"INCUMPLIDA","PENDIENTE"))</f>
        <v>CUMPLIDA</v>
      </c>
      <c r="BH252" s="13"/>
      <c r="BJ252" s="425" t="str">
        <f>IF(AP252="CUMPLIDA","CERRADO","ABIERTO")</f>
        <v>CERRADO</v>
      </c>
    </row>
    <row r="253" spans="1:62" ht="35.1" customHeight="1" x14ac:dyDescent="0.25">
      <c r="A253" s="177"/>
      <c r="B253" s="177"/>
      <c r="C253" s="178" t="s">
        <v>154</v>
      </c>
      <c r="D253" s="177"/>
      <c r="E253" s="905"/>
      <c r="F253" s="177"/>
      <c r="G253" s="177">
        <v>2</v>
      </c>
      <c r="H253" s="367" t="s">
        <v>725</v>
      </c>
      <c r="I253" s="252" t="s">
        <v>586</v>
      </c>
      <c r="J253" s="177"/>
      <c r="K253" s="614" t="s">
        <v>1146</v>
      </c>
      <c r="L253" s="613" t="s">
        <v>1152</v>
      </c>
      <c r="M253" s="613">
        <v>1</v>
      </c>
      <c r="N253" s="178" t="s">
        <v>69</v>
      </c>
      <c r="O253" s="178" t="str">
        <f>IF(H253="","",VLOOKUP(H253,'[1]Procedimientos Publicar'!$C$6:$E$85,3,FALSE))</f>
        <v>SUB GERENCIA COMERCIAL</v>
      </c>
      <c r="P253" s="178" t="s">
        <v>577</v>
      </c>
      <c r="Q253" s="177"/>
      <c r="R253" s="177"/>
      <c r="S253" s="177"/>
      <c r="T253" s="179">
        <v>1</v>
      </c>
      <c r="U253" s="177"/>
      <c r="V253" s="177"/>
      <c r="W253" s="177"/>
      <c r="X253" s="613"/>
      <c r="Y253" s="180">
        <v>43830</v>
      </c>
      <c r="Z253" s="177"/>
      <c r="AA253" s="177"/>
      <c r="AB253" s="243" t="str">
        <f t="shared" si="237"/>
        <v/>
      </c>
      <c r="AC253" s="244" t="str">
        <f t="shared" si="238"/>
        <v/>
      </c>
      <c r="AD253" s="8" t="str">
        <f t="shared" si="239"/>
        <v/>
      </c>
      <c r="AG253" s="13" t="str">
        <f t="shared" si="240"/>
        <v>PENDIENTE</v>
      </c>
      <c r="AH253" s="447">
        <v>44012</v>
      </c>
      <c r="AI253" s="846" t="s">
        <v>1139</v>
      </c>
      <c r="AJ253" s="847">
        <v>1</v>
      </c>
      <c r="AK253" s="745">
        <f t="shared" ref="AK253:AK254" si="243">(IF(AJ253="","",IF(OR($M253=0,$M253="",AH253=""),"",AJ253/$M253)))</f>
        <v>1</v>
      </c>
      <c r="AL253" s="746">
        <f t="shared" si="241"/>
        <v>1</v>
      </c>
      <c r="AM253" s="736" t="str">
        <f t="shared" si="242"/>
        <v>OK</v>
      </c>
      <c r="AN253" s="743" t="s">
        <v>1166</v>
      </c>
      <c r="AO253" s="739"/>
      <c r="AP253" s="738" t="str">
        <f t="shared" ref="AP253:AP254" si="244">IF(AL253=100%,IF(AL253&gt;50%,"CUMPLIDA","PENDIENTE"),IF(AL253&lt;50%,"INCUMPLIDA","PENDIENTE"))</f>
        <v>CUMPLIDA</v>
      </c>
      <c r="BH253" s="13"/>
      <c r="BJ253" s="847" t="str">
        <f t="shared" ref="BJ253:BJ254" si="245">IF(AP253="CUMPLIDA","CERRADO","ABIERTO")</f>
        <v>CERRADO</v>
      </c>
    </row>
    <row r="254" spans="1:62" ht="35.1" customHeight="1" x14ac:dyDescent="0.25">
      <c r="A254" s="177"/>
      <c r="B254" s="177"/>
      <c r="C254" s="178" t="s">
        <v>154</v>
      </c>
      <c r="D254" s="177"/>
      <c r="E254" s="905"/>
      <c r="F254" s="177"/>
      <c r="G254" s="177">
        <v>3</v>
      </c>
      <c r="H254" s="367" t="s">
        <v>725</v>
      </c>
      <c r="I254" s="253" t="s">
        <v>587</v>
      </c>
      <c r="J254" s="177"/>
      <c r="K254" s="614" t="s">
        <v>1147</v>
      </c>
      <c r="L254" s="613"/>
      <c r="M254" s="613">
        <v>1</v>
      </c>
      <c r="N254" s="178" t="s">
        <v>69</v>
      </c>
      <c r="O254" s="178" t="str">
        <f>IF(H254="","",VLOOKUP(H254,'[1]Procedimientos Publicar'!$C$6:$E$85,3,FALSE))</f>
        <v>SUB GERENCIA COMERCIAL</v>
      </c>
      <c r="P254" s="178" t="s">
        <v>577</v>
      </c>
      <c r="Q254" s="177"/>
      <c r="R254" s="177"/>
      <c r="S254" s="177"/>
      <c r="T254" s="179">
        <v>1</v>
      </c>
      <c r="U254" s="177"/>
      <c r="V254" s="177"/>
      <c r="W254" s="177"/>
      <c r="X254" s="613"/>
      <c r="Y254" s="180">
        <v>43830</v>
      </c>
      <c r="Z254" s="177"/>
      <c r="AA254" s="177"/>
      <c r="AB254" s="243" t="str">
        <f t="shared" si="237"/>
        <v/>
      </c>
      <c r="AC254" s="244" t="str">
        <f t="shared" si="238"/>
        <v/>
      </c>
      <c r="AD254" s="8" t="str">
        <f t="shared" si="239"/>
        <v/>
      </c>
      <c r="AG254" s="13" t="str">
        <f t="shared" si="240"/>
        <v>PENDIENTE</v>
      </c>
      <c r="AH254" s="447">
        <v>44012</v>
      </c>
      <c r="AI254" s="846" t="s">
        <v>1140</v>
      </c>
      <c r="AJ254" s="742">
        <v>1</v>
      </c>
      <c r="AK254" s="745">
        <f t="shared" si="243"/>
        <v>1</v>
      </c>
      <c r="AL254" s="746">
        <f t="shared" si="241"/>
        <v>1</v>
      </c>
      <c r="AM254" s="736" t="str">
        <f t="shared" si="242"/>
        <v>OK</v>
      </c>
      <c r="AN254" s="743" t="s">
        <v>1166</v>
      </c>
      <c r="AO254" s="739"/>
      <c r="AP254" s="738" t="str">
        <f t="shared" si="244"/>
        <v>CUMPLIDA</v>
      </c>
      <c r="BH254" s="13"/>
      <c r="BJ254" s="847" t="str">
        <f t="shared" si="245"/>
        <v>CERRADO</v>
      </c>
    </row>
    <row r="255" spans="1:62" ht="35.1" customHeight="1" x14ac:dyDescent="0.25">
      <c r="A255" s="177"/>
      <c r="B255" s="177"/>
      <c r="C255" s="178" t="s">
        <v>154</v>
      </c>
      <c r="D255" s="177"/>
      <c r="E255" s="905"/>
      <c r="F255" s="177"/>
      <c r="G255" s="177">
        <v>4</v>
      </c>
      <c r="H255" s="367" t="s">
        <v>725</v>
      </c>
      <c r="I255" s="252" t="s">
        <v>588</v>
      </c>
      <c r="J255" s="177"/>
      <c r="K255" s="614" t="s">
        <v>1148</v>
      </c>
      <c r="L255" s="613"/>
      <c r="M255" s="613">
        <v>1</v>
      </c>
      <c r="N255" s="178" t="s">
        <v>69</v>
      </c>
      <c r="O255" s="178" t="str">
        <f>IF(H255="","",VLOOKUP(H255,'[1]Procedimientos Publicar'!$C$6:$E$85,3,FALSE))</f>
        <v>SUB GERENCIA COMERCIAL</v>
      </c>
      <c r="P255" s="178" t="s">
        <v>577</v>
      </c>
      <c r="Q255" s="177"/>
      <c r="R255" s="177"/>
      <c r="S255" s="177"/>
      <c r="T255" s="179">
        <v>1</v>
      </c>
      <c r="U255" s="177"/>
      <c r="V255" s="177"/>
      <c r="W255" s="177"/>
      <c r="X255" s="613"/>
      <c r="Y255" s="180">
        <v>43830</v>
      </c>
      <c r="Z255" s="177"/>
      <c r="AA255" s="177"/>
      <c r="AB255" s="243" t="str">
        <f t="shared" si="237"/>
        <v/>
      </c>
      <c r="AC255" s="244" t="str">
        <f t="shared" si="238"/>
        <v/>
      </c>
      <c r="AD255" s="8" t="str">
        <f t="shared" si="239"/>
        <v/>
      </c>
      <c r="AG255" s="13" t="str">
        <f t="shared" si="240"/>
        <v>PENDIENTE</v>
      </c>
      <c r="AH255" s="447">
        <v>44012</v>
      </c>
      <c r="AI255" s="846" t="s">
        <v>1141</v>
      </c>
      <c r="AJ255" s="847">
        <v>0</v>
      </c>
      <c r="AK255" s="745">
        <f t="shared" ref="AK255:AK259" si="246">(IF(AJ255="","",IF(OR($M255=0,$M255="",AH255=""),"",AJ255/$M255)))</f>
        <v>0</v>
      </c>
      <c r="AL255" s="746">
        <f t="shared" ref="AL255:AL260" si="247">(IF(OR($T255="",AK255=""),"",IF(OR($T255=0,AK255=0),0,IF((AK255*100%)/$T255&gt;100%,100%,(AK255*100%)/$T255))))</f>
        <v>0</v>
      </c>
      <c r="AM255" s="736" t="str">
        <f t="shared" ref="AM255:AM260" si="248">IF(AJ255="","",IF(AL255&lt;100%, IF(AL255&lt;25%, "ALERTA","EN TERMINO"), IF(AL255=100%, "OK", "EN TERMINO")))</f>
        <v>ALERTA</v>
      </c>
      <c r="AN255" s="846"/>
      <c r="AO255" s="739"/>
      <c r="AP255" s="738" t="str">
        <f t="shared" ref="AP255:AP260" si="249">IF(AL255=100%,IF(AL255&gt;50%,"CUMPLIDA","PENDIENTE"),IF(AL255&lt;50%,"INCUMPLIDA","PENDIENTE"))</f>
        <v>INCUMPLIDA</v>
      </c>
      <c r="AQ255" s="5">
        <v>44150</v>
      </c>
      <c r="BH255" s="13"/>
      <c r="BJ255" s="425" t="str">
        <f t="shared" ref="BJ255:BJ313" si="250">IF(AG255="CUMPLIDA","CERRADO","ABIERTO")</f>
        <v>ABIERTO</v>
      </c>
    </row>
    <row r="256" spans="1:62" ht="35.1" customHeight="1" x14ac:dyDescent="0.25">
      <c r="A256" s="177"/>
      <c r="B256" s="177"/>
      <c r="C256" s="178" t="s">
        <v>154</v>
      </c>
      <c r="D256" s="177"/>
      <c r="E256" s="905"/>
      <c r="F256" s="177"/>
      <c r="G256" s="177">
        <v>5</v>
      </c>
      <c r="H256" s="367" t="s">
        <v>725</v>
      </c>
      <c r="I256" s="253" t="s">
        <v>589</v>
      </c>
      <c r="J256" s="177"/>
      <c r="K256" s="614" t="s">
        <v>1149</v>
      </c>
      <c r="L256" s="613"/>
      <c r="M256" s="613">
        <v>1</v>
      </c>
      <c r="N256" s="178" t="s">
        <v>69</v>
      </c>
      <c r="O256" s="178" t="str">
        <f>IF(H256="","",VLOOKUP(H256,'[1]Procedimientos Publicar'!$C$6:$E$85,3,FALSE))</f>
        <v>SUB GERENCIA COMERCIAL</v>
      </c>
      <c r="P256" s="178" t="s">
        <v>577</v>
      </c>
      <c r="Q256" s="177"/>
      <c r="R256" s="177"/>
      <c r="S256" s="177"/>
      <c r="T256" s="179">
        <v>1</v>
      </c>
      <c r="U256" s="177"/>
      <c r="V256" s="177"/>
      <c r="W256" s="177"/>
      <c r="X256" s="613"/>
      <c r="Y256" s="180">
        <v>43830</v>
      </c>
      <c r="Z256" s="177"/>
      <c r="AA256" s="177"/>
      <c r="AB256" s="243" t="str">
        <f t="shared" si="237"/>
        <v/>
      </c>
      <c r="AC256" s="244" t="str">
        <f t="shared" si="238"/>
        <v/>
      </c>
      <c r="AD256" s="8" t="str">
        <f t="shared" si="239"/>
        <v/>
      </c>
      <c r="AG256" s="13" t="str">
        <f t="shared" si="240"/>
        <v>PENDIENTE</v>
      </c>
      <c r="AH256" s="447">
        <v>44012</v>
      </c>
      <c r="AI256" s="846" t="s">
        <v>1142</v>
      </c>
      <c r="AJ256" s="847">
        <v>0.5</v>
      </c>
      <c r="AK256" s="745">
        <f t="shared" si="246"/>
        <v>0.5</v>
      </c>
      <c r="AL256" s="746">
        <f t="shared" si="247"/>
        <v>0.5</v>
      </c>
      <c r="AM256" s="736" t="str">
        <f t="shared" si="248"/>
        <v>EN TERMINO</v>
      </c>
      <c r="AN256" s="846"/>
      <c r="AO256" s="739"/>
      <c r="AP256" s="738" t="str">
        <f t="shared" si="249"/>
        <v>PENDIENTE</v>
      </c>
      <c r="AQ256" s="5">
        <v>44150</v>
      </c>
      <c r="BH256" s="13"/>
      <c r="BJ256" s="425" t="str">
        <f t="shared" si="250"/>
        <v>ABIERTO</v>
      </c>
    </row>
    <row r="257" spans="1:62" ht="35.1" customHeight="1" x14ac:dyDescent="0.25">
      <c r="A257" s="177"/>
      <c r="B257" s="177"/>
      <c r="C257" s="178" t="s">
        <v>154</v>
      </c>
      <c r="D257" s="177"/>
      <c r="E257" s="905"/>
      <c r="F257" s="177"/>
      <c r="G257" s="177">
        <v>6</v>
      </c>
      <c r="H257" s="367" t="s">
        <v>725</v>
      </c>
      <c r="I257" s="252" t="s">
        <v>590</v>
      </c>
      <c r="J257" s="177"/>
      <c r="K257" s="614" t="s">
        <v>1149</v>
      </c>
      <c r="L257" s="613"/>
      <c r="M257" s="613">
        <v>1</v>
      </c>
      <c r="N257" s="178" t="s">
        <v>69</v>
      </c>
      <c r="O257" s="178" t="str">
        <f>IF(H257="","",VLOOKUP(H257,'[1]Procedimientos Publicar'!$C$6:$E$85,3,FALSE))</f>
        <v>SUB GERENCIA COMERCIAL</v>
      </c>
      <c r="P257" s="178" t="s">
        <v>577</v>
      </c>
      <c r="Q257" s="177"/>
      <c r="R257" s="177"/>
      <c r="S257" s="177"/>
      <c r="T257" s="179">
        <v>1</v>
      </c>
      <c r="U257" s="177"/>
      <c r="V257" s="177"/>
      <c r="W257" s="177"/>
      <c r="X257" s="613"/>
      <c r="Y257" s="180">
        <v>43830</v>
      </c>
      <c r="Z257" s="177"/>
      <c r="AA257" s="177"/>
      <c r="AB257" s="243" t="str">
        <f t="shared" si="237"/>
        <v/>
      </c>
      <c r="AC257" s="244" t="str">
        <f t="shared" si="238"/>
        <v/>
      </c>
      <c r="AD257" s="8" t="str">
        <f t="shared" si="239"/>
        <v/>
      </c>
      <c r="AG257" s="13" t="str">
        <f t="shared" si="240"/>
        <v>PENDIENTE</v>
      </c>
      <c r="AH257" s="447">
        <v>44012</v>
      </c>
      <c r="AI257" s="846" t="s">
        <v>1143</v>
      </c>
      <c r="AJ257" s="847">
        <v>0.5</v>
      </c>
      <c r="AK257" s="745">
        <f t="shared" si="246"/>
        <v>0.5</v>
      </c>
      <c r="AL257" s="746">
        <f t="shared" si="247"/>
        <v>0.5</v>
      </c>
      <c r="AM257" s="736" t="str">
        <f t="shared" si="248"/>
        <v>EN TERMINO</v>
      </c>
      <c r="AN257" s="846"/>
      <c r="AO257" s="739"/>
      <c r="AP257" s="738" t="str">
        <f t="shared" si="249"/>
        <v>PENDIENTE</v>
      </c>
      <c r="AQ257" s="5">
        <v>44150</v>
      </c>
      <c r="BH257" s="13"/>
      <c r="BJ257" s="425" t="str">
        <f t="shared" si="250"/>
        <v>ABIERTO</v>
      </c>
    </row>
    <row r="258" spans="1:62" ht="35.1" customHeight="1" x14ac:dyDescent="0.25">
      <c r="A258" s="177"/>
      <c r="B258" s="177"/>
      <c r="C258" s="178" t="s">
        <v>154</v>
      </c>
      <c r="D258" s="177"/>
      <c r="E258" s="905"/>
      <c r="F258" s="177"/>
      <c r="G258" s="177">
        <v>7</v>
      </c>
      <c r="H258" s="367" t="s">
        <v>725</v>
      </c>
      <c r="I258" s="253" t="s">
        <v>591</v>
      </c>
      <c r="J258" s="177"/>
      <c r="K258" s="614" t="s">
        <v>1150</v>
      </c>
      <c r="L258" s="613"/>
      <c r="M258" s="613">
        <v>1</v>
      </c>
      <c r="N258" s="178" t="s">
        <v>69</v>
      </c>
      <c r="O258" s="178" t="str">
        <f>IF(H258="","",VLOOKUP(H258,'[1]Procedimientos Publicar'!$C$6:$E$85,3,FALSE))</f>
        <v>SUB GERENCIA COMERCIAL</v>
      </c>
      <c r="P258" s="178" t="s">
        <v>577</v>
      </c>
      <c r="Q258" s="177"/>
      <c r="R258" s="177"/>
      <c r="S258" s="177"/>
      <c r="T258" s="179">
        <v>1</v>
      </c>
      <c r="U258" s="177"/>
      <c r="V258" s="177"/>
      <c r="W258" s="177"/>
      <c r="X258" s="613"/>
      <c r="Y258" s="180">
        <v>43830</v>
      </c>
      <c r="Z258" s="177"/>
      <c r="AA258" s="177"/>
      <c r="AB258" s="243" t="str">
        <f t="shared" si="237"/>
        <v/>
      </c>
      <c r="AC258" s="244" t="str">
        <f t="shared" si="238"/>
        <v/>
      </c>
      <c r="AD258" s="8" t="str">
        <f t="shared" si="239"/>
        <v/>
      </c>
      <c r="AG258" s="13" t="str">
        <f t="shared" si="240"/>
        <v>PENDIENTE</v>
      </c>
      <c r="AH258" s="447">
        <v>44012</v>
      </c>
      <c r="AI258" s="846" t="s">
        <v>1143</v>
      </c>
      <c r="AJ258" s="847">
        <v>0.5</v>
      </c>
      <c r="AK258" s="745">
        <f t="shared" si="246"/>
        <v>0.5</v>
      </c>
      <c r="AL258" s="746">
        <f t="shared" si="247"/>
        <v>0.5</v>
      </c>
      <c r="AM258" s="736" t="str">
        <f t="shared" si="248"/>
        <v>EN TERMINO</v>
      </c>
      <c r="AN258" s="846"/>
      <c r="AO258" s="739"/>
      <c r="AP258" s="738" t="str">
        <f t="shared" si="249"/>
        <v>PENDIENTE</v>
      </c>
      <c r="AQ258" s="5">
        <v>44150</v>
      </c>
      <c r="BH258" s="13"/>
      <c r="BJ258" s="425" t="str">
        <f t="shared" si="250"/>
        <v>ABIERTO</v>
      </c>
    </row>
    <row r="259" spans="1:62" ht="35.1" customHeight="1" x14ac:dyDescent="0.25">
      <c r="A259" s="177"/>
      <c r="B259" s="177"/>
      <c r="C259" s="178" t="s">
        <v>154</v>
      </c>
      <c r="D259" s="177"/>
      <c r="E259" s="905"/>
      <c r="F259" s="177"/>
      <c r="G259" s="177">
        <v>8</v>
      </c>
      <c r="H259" s="367" t="s">
        <v>725</v>
      </c>
      <c r="I259" s="252" t="s">
        <v>592</v>
      </c>
      <c r="J259" s="177"/>
      <c r="K259" s="614" t="s">
        <v>1151</v>
      </c>
      <c r="L259" s="613"/>
      <c r="M259" s="613">
        <v>1</v>
      </c>
      <c r="N259" s="178" t="s">
        <v>69</v>
      </c>
      <c r="O259" s="178" t="str">
        <f>IF(H259="","",VLOOKUP(H259,'[1]Procedimientos Publicar'!$C$6:$E$85,3,FALSE))</f>
        <v>SUB GERENCIA COMERCIAL</v>
      </c>
      <c r="P259" s="178" t="s">
        <v>577</v>
      </c>
      <c r="Q259" s="177"/>
      <c r="R259" s="177"/>
      <c r="S259" s="177"/>
      <c r="T259" s="179">
        <v>1</v>
      </c>
      <c r="U259" s="177"/>
      <c r="V259" s="177"/>
      <c r="W259" s="177"/>
      <c r="X259" s="613"/>
      <c r="Y259" s="180">
        <v>43830</v>
      </c>
      <c r="Z259" s="177"/>
      <c r="AA259" s="177"/>
      <c r="AB259" s="243" t="str">
        <f t="shared" si="237"/>
        <v/>
      </c>
      <c r="AC259" s="244" t="str">
        <f t="shared" si="238"/>
        <v/>
      </c>
      <c r="AD259" s="8" t="str">
        <f t="shared" si="239"/>
        <v/>
      </c>
      <c r="AG259" s="13" t="str">
        <f t="shared" si="240"/>
        <v>PENDIENTE</v>
      </c>
      <c r="AH259" s="447">
        <v>44012</v>
      </c>
      <c r="AI259" s="846" t="s">
        <v>1144</v>
      </c>
      <c r="AJ259" s="847">
        <v>0.5</v>
      </c>
      <c r="AK259" s="745">
        <f t="shared" si="246"/>
        <v>0.5</v>
      </c>
      <c r="AL259" s="746">
        <f t="shared" si="247"/>
        <v>0.5</v>
      </c>
      <c r="AM259" s="736" t="str">
        <f t="shared" si="248"/>
        <v>EN TERMINO</v>
      </c>
      <c r="AN259" s="846"/>
      <c r="AO259" s="739"/>
      <c r="AP259" s="738" t="str">
        <f t="shared" si="249"/>
        <v>PENDIENTE</v>
      </c>
      <c r="AQ259" s="5">
        <v>44150</v>
      </c>
      <c r="BH259" s="13"/>
      <c r="BJ259" s="425" t="str">
        <f t="shared" si="250"/>
        <v>ABIERTO</v>
      </c>
    </row>
    <row r="260" spans="1:62" ht="35.1" customHeight="1" x14ac:dyDescent="0.25">
      <c r="A260" s="177"/>
      <c r="B260" s="177"/>
      <c r="C260" s="178" t="s">
        <v>154</v>
      </c>
      <c r="D260" s="177"/>
      <c r="E260" s="905"/>
      <c r="F260" s="177"/>
      <c r="G260" s="177">
        <v>9</v>
      </c>
      <c r="H260" s="367" t="s">
        <v>725</v>
      </c>
      <c r="I260" s="252" t="s">
        <v>593</v>
      </c>
      <c r="J260" s="177"/>
      <c r="K260" s="614" t="s">
        <v>1150</v>
      </c>
      <c r="L260" s="613"/>
      <c r="M260" s="613">
        <v>1</v>
      </c>
      <c r="N260" s="178" t="s">
        <v>69</v>
      </c>
      <c r="O260" s="178" t="str">
        <f>IF(H260="","",VLOOKUP(H260,'[1]Procedimientos Publicar'!$C$6:$E$85,3,FALSE))</f>
        <v>SUB GERENCIA COMERCIAL</v>
      </c>
      <c r="P260" s="178" t="s">
        <v>577</v>
      </c>
      <c r="Q260" s="177"/>
      <c r="R260" s="177"/>
      <c r="S260" s="177"/>
      <c r="T260" s="179">
        <v>1</v>
      </c>
      <c r="U260" s="177"/>
      <c r="V260" s="177"/>
      <c r="W260" s="177"/>
      <c r="X260" s="613"/>
      <c r="Y260" s="180">
        <v>43830</v>
      </c>
      <c r="Z260" s="177"/>
      <c r="AA260" s="177"/>
      <c r="AB260" s="243" t="str">
        <f t="shared" si="237"/>
        <v/>
      </c>
      <c r="AC260" s="244" t="str">
        <f t="shared" si="238"/>
        <v/>
      </c>
      <c r="AD260" s="8" t="str">
        <f t="shared" si="239"/>
        <v/>
      </c>
      <c r="AG260" s="13" t="str">
        <f t="shared" si="240"/>
        <v>PENDIENTE</v>
      </c>
      <c r="AH260" s="447">
        <v>44012</v>
      </c>
      <c r="AI260" s="846" t="s">
        <v>1144</v>
      </c>
      <c r="AJ260" s="847">
        <v>0.5</v>
      </c>
      <c r="AK260" s="745">
        <f>(IF(AJ260="","",IF(OR($M260=0,$M260="",AH260=""),"",AJ260/$M260)))</f>
        <v>0.5</v>
      </c>
      <c r="AL260" s="746">
        <f t="shared" si="247"/>
        <v>0.5</v>
      </c>
      <c r="AM260" s="736" t="str">
        <f t="shared" si="248"/>
        <v>EN TERMINO</v>
      </c>
      <c r="AN260" s="846"/>
      <c r="AO260" s="739"/>
      <c r="AP260" s="738" t="str">
        <f t="shared" si="249"/>
        <v>PENDIENTE</v>
      </c>
      <c r="AQ260" s="5">
        <v>44150</v>
      </c>
      <c r="BH260" s="13"/>
      <c r="BJ260" s="425" t="str">
        <f t="shared" si="250"/>
        <v>ABIERTO</v>
      </c>
    </row>
    <row r="261" spans="1:62" ht="35.1" customHeight="1" x14ac:dyDescent="0.25">
      <c r="A261" s="419"/>
      <c r="B261" s="419"/>
      <c r="C261" s="428" t="s">
        <v>154</v>
      </c>
      <c r="D261" s="419"/>
      <c r="E261" s="922" t="s">
        <v>595</v>
      </c>
      <c r="F261" s="419"/>
      <c r="G261" s="419">
        <v>1</v>
      </c>
      <c r="H261" s="368" t="s">
        <v>727</v>
      </c>
      <c r="I261" s="254" t="s">
        <v>596</v>
      </c>
      <c r="J261" s="254" t="s">
        <v>604</v>
      </c>
      <c r="K261" s="166" t="s">
        <v>611</v>
      </c>
      <c r="L261" s="166" t="s">
        <v>619</v>
      </c>
      <c r="M261" s="255">
        <v>1</v>
      </c>
      <c r="N261" s="428" t="s">
        <v>69</v>
      </c>
      <c r="O261" s="428" t="str">
        <f>IF(H261="","",VLOOKUP(H261,'[1]Procedimientos Publicar'!$C$6:$E$85,3,FALSE))</f>
        <v>SUB GERENCIA COMERCIAL</v>
      </c>
      <c r="P261" s="257" t="s">
        <v>625</v>
      </c>
      <c r="Q261" s="419"/>
      <c r="R261" s="419"/>
      <c r="S261" s="419"/>
      <c r="T261" s="35">
        <v>1</v>
      </c>
      <c r="U261" s="419"/>
      <c r="V261" s="255" t="s">
        <v>747</v>
      </c>
      <c r="W261" s="258">
        <v>43860</v>
      </c>
      <c r="X261" s="258"/>
      <c r="Y261" s="34">
        <v>43830</v>
      </c>
      <c r="Z261" s="263" t="s">
        <v>626</v>
      </c>
      <c r="AA261" s="419"/>
      <c r="AB261" s="36" t="str">
        <f t="shared" si="237"/>
        <v/>
      </c>
      <c r="AC261" s="55" t="str">
        <f t="shared" ref="AC261:AC313" si="251">(IF(OR($T261="",AB261=""),"",IF(OR($T261=0,AB261=0),0,IF((AB261*100%)/$T261&gt;100%,100%,(AB261*100%)/$T261))))</f>
        <v/>
      </c>
      <c r="AD261" s="8" t="str">
        <f t="shared" ref="AD261:AD313" si="252">IF(AA261="","",IF(AC261&lt;100%, IF(AC261&lt;25%, "ALERTA","EN TERMINO"), IF(AC261=100%, "OK", "EN TERMINO")))</f>
        <v/>
      </c>
      <c r="AG261" s="13" t="str">
        <f t="shared" si="240"/>
        <v>PENDIENTE</v>
      </c>
      <c r="AH261" s="5">
        <v>44012</v>
      </c>
      <c r="AI261" s="612" t="s">
        <v>1153</v>
      </c>
      <c r="AJ261" s="742">
        <v>1</v>
      </c>
      <c r="AK261" s="745">
        <f>(IF(AJ261="","",IF(OR($M261=0,$M261="",AH261=""),"",AJ261/$M261)))</f>
        <v>1</v>
      </c>
      <c r="AL261" s="746">
        <f t="shared" ref="AL261:AL267" si="253">(IF(OR($T261="",AK261=""),"",IF(OR($T261=0,AK261=0),0,IF((AK261*100%)/$T261&gt;100%,100%,(AK261*100%)/$T261))))</f>
        <v>1</v>
      </c>
      <c r="AM261" s="736" t="str">
        <f t="shared" ref="AM261:AM267" si="254">IF(AJ261="","",IF(AL261&lt;100%, IF(AL261&lt;25%, "ALERTA","EN TERMINO"), IF(AL261=100%, "OK", "EN TERMINO")))</f>
        <v>OK</v>
      </c>
      <c r="AN261" s="743" t="s">
        <v>1180</v>
      </c>
      <c r="AO261" s="739"/>
      <c r="AP261" s="738" t="str">
        <f>IF(AL261=100%,IF(AL261&gt;50%,"CUMPLIDA","PENDIENTE"),IF(AL261&lt;50%,"INCUMPLIDA","PENDIENTE"))</f>
        <v>CUMPLIDA</v>
      </c>
      <c r="AQ261" s="5">
        <v>44150</v>
      </c>
      <c r="AR261" s="735"/>
      <c r="AS261" s="735"/>
      <c r="AT261" s="735"/>
      <c r="AU261" s="735"/>
      <c r="AV261" s="735"/>
      <c r="AW261" s="735"/>
      <c r="AX261" s="735"/>
      <c r="AY261" s="735"/>
      <c r="AZ261" s="735"/>
      <c r="BA261" s="735"/>
      <c r="BB261" s="735"/>
      <c r="BC261" s="735"/>
      <c r="BD261" s="735"/>
      <c r="BE261" s="735"/>
      <c r="BF261" s="735"/>
      <c r="BG261" s="735"/>
      <c r="BH261" s="738" t="str">
        <f>IF(AL261=100%,"CUMPLIDA","INCUMPLIDA")</f>
        <v>CUMPLIDA</v>
      </c>
      <c r="BI261" s="735"/>
      <c r="BJ261" s="756" t="str">
        <f>IF(AP261="CUMPLIDA","CERRADO","ABIERTO")</f>
        <v>CERRADO</v>
      </c>
    </row>
    <row r="262" spans="1:62" ht="35.1" customHeight="1" x14ac:dyDescent="0.25">
      <c r="A262" s="419"/>
      <c r="B262" s="419"/>
      <c r="C262" s="428" t="s">
        <v>154</v>
      </c>
      <c r="D262" s="419"/>
      <c r="E262" s="922"/>
      <c r="F262" s="419"/>
      <c r="G262" s="906">
        <v>2</v>
      </c>
      <c r="H262" s="368" t="s">
        <v>727</v>
      </c>
      <c r="I262" s="254" t="s">
        <v>597</v>
      </c>
      <c r="J262" s="421" t="s">
        <v>610</v>
      </c>
      <c r="K262" s="166" t="s">
        <v>612</v>
      </c>
      <c r="L262" s="255" t="s">
        <v>620</v>
      </c>
      <c r="M262" s="255">
        <v>1</v>
      </c>
      <c r="N262" s="428" t="s">
        <v>69</v>
      </c>
      <c r="O262" s="428" t="str">
        <f>IF(H262="","",VLOOKUP(H262,'[1]Procedimientos Publicar'!$C$6:$E$85,3,FALSE))</f>
        <v>SUB GERENCIA COMERCIAL</v>
      </c>
      <c r="P262" s="257" t="s">
        <v>625</v>
      </c>
      <c r="Q262" s="419"/>
      <c r="R262" s="419"/>
      <c r="S262" s="419"/>
      <c r="T262" s="35">
        <v>1</v>
      </c>
      <c r="U262" s="419"/>
      <c r="V262" s="255" t="s">
        <v>748</v>
      </c>
      <c r="W262" s="258">
        <v>43860</v>
      </c>
      <c r="X262" s="258"/>
      <c r="Y262" s="34">
        <v>43830</v>
      </c>
      <c r="Z262" s="263" t="s">
        <v>626</v>
      </c>
      <c r="AA262" s="419"/>
      <c r="AB262" s="36" t="str">
        <f t="shared" si="237"/>
        <v/>
      </c>
      <c r="AC262" s="55" t="str">
        <f t="shared" si="251"/>
        <v/>
      </c>
      <c r="AD262" s="8" t="str">
        <f t="shared" si="252"/>
        <v/>
      </c>
      <c r="AG262" s="13" t="str">
        <f t="shared" si="240"/>
        <v>PENDIENTE</v>
      </c>
      <c r="AH262" s="5">
        <v>44012</v>
      </c>
      <c r="AI262" s="612" t="s">
        <v>1154</v>
      </c>
      <c r="AJ262" s="756">
        <v>1</v>
      </c>
      <c r="AK262" s="745">
        <f>(IF(AJ262="","",IF(OR($M262=0,$M262="",AH262=""),"",AJ262/$M262)))</f>
        <v>1</v>
      </c>
      <c r="AL262" s="746">
        <f t="shared" si="253"/>
        <v>1</v>
      </c>
      <c r="AM262" s="736" t="str">
        <f t="shared" si="254"/>
        <v>OK</v>
      </c>
      <c r="AN262" s="743" t="s">
        <v>1180</v>
      </c>
      <c r="AO262" s="739"/>
      <c r="AP262" s="738" t="str">
        <f t="shared" ref="AP262:AP267" si="255">IF(AL262=100%,IF(AL262&gt;50%,"CUMPLIDA","PENDIENTE"),IF(AL262&lt;50%,"INCUMPLIDA","PENDIENTE"))</f>
        <v>CUMPLIDA</v>
      </c>
      <c r="AQ262" s="5">
        <v>44150</v>
      </c>
      <c r="AR262" s="735"/>
      <c r="AS262" s="735"/>
      <c r="AT262" s="735"/>
      <c r="AU262" s="735"/>
      <c r="AV262" s="735"/>
      <c r="AW262" s="735"/>
      <c r="AX262" s="735"/>
      <c r="AY262" s="735"/>
      <c r="AZ262" s="735"/>
      <c r="BA262" s="735"/>
      <c r="BB262" s="735"/>
      <c r="BC262" s="735"/>
      <c r="BD262" s="735"/>
      <c r="BE262" s="735"/>
      <c r="BF262" s="735"/>
      <c r="BG262" s="735"/>
      <c r="BH262" s="738" t="str">
        <f t="shared" ref="BH262:BH267" si="256">IF(AL262=100%,"CUMPLIDA","INCUMPLIDA")</f>
        <v>CUMPLIDA</v>
      </c>
      <c r="BI262" s="735"/>
      <c r="BJ262" s="756" t="str">
        <f t="shared" ref="BJ262:BJ267" si="257">IF(AP262="CUMPLIDA","CERRADO","ABIERTO")</f>
        <v>CERRADO</v>
      </c>
    </row>
    <row r="263" spans="1:62" ht="35.1" customHeight="1" x14ac:dyDescent="0.25">
      <c r="A263" s="419"/>
      <c r="B263" s="419"/>
      <c r="C263" s="428" t="s">
        <v>154</v>
      </c>
      <c r="D263" s="419"/>
      <c r="E263" s="922"/>
      <c r="F263" s="419"/>
      <c r="G263" s="906"/>
      <c r="H263" s="368" t="s">
        <v>727</v>
      </c>
      <c r="I263" s="166" t="s">
        <v>598</v>
      </c>
      <c r="J263" s="421" t="s">
        <v>605</v>
      </c>
      <c r="K263" s="166" t="s">
        <v>613</v>
      </c>
      <c r="L263" s="166" t="s">
        <v>620</v>
      </c>
      <c r="M263" s="255">
        <v>1</v>
      </c>
      <c r="N263" s="428" t="s">
        <v>69</v>
      </c>
      <c r="O263" s="428" t="str">
        <f>IF(H263="","",VLOOKUP(H263,'[1]Procedimientos Publicar'!$C$6:$E$85,3,FALSE))</f>
        <v>SUB GERENCIA COMERCIAL</v>
      </c>
      <c r="P263" s="257" t="s">
        <v>625</v>
      </c>
      <c r="Q263" s="419"/>
      <c r="R263" s="419"/>
      <c r="S263" s="419"/>
      <c r="T263" s="35">
        <v>1</v>
      </c>
      <c r="U263" s="419"/>
      <c r="V263" s="255" t="s">
        <v>749</v>
      </c>
      <c r="W263" s="258">
        <v>43860</v>
      </c>
      <c r="X263" s="258"/>
      <c r="Y263" s="34">
        <v>43830</v>
      </c>
      <c r="Z263" s="263" t="s">
        <v>626</v>
      </c>
      <c r="AA263" s="419"/>
      <c r="AB263" s="36" t="str">
        <f t="shared" si="237"/>
        <v/>
      </c>
      <c r="AC263" s="55" t="str">
        <f t="shared" si="251"/>
        <v/>
      </c>
      <c r="AD263" s="8" t="str">
        <f t="shared" si="252"/>
        <v/>
      </c>
      <c r="AG263" s="13" t="str">
        <f t="shared" si="240"/>
        <v>PENDIENTE</v>
      </c>
      <c r="AH263" s="5">
        <v>44012</v>
      </c>
      <c r="AI263" s="612" t="s">
        <v>1155</v>
      </c>
      <c r="AJ263" s="756">
        <v>1</v>
      </c>
      <c r="AK263" s="745">
        <f>(IF(AJ263="","",IF(OR($M263=0,$M263="",AH263=""),"",AJ263/$M263)))</f>
        <v>1</v>
      </c>
      <c r="AL263" s="746">
        <f t="shared" si="253"/>
        <v>1</v>
      </c>
      <c r="AM263" s="736" t="str">
        <f t="shared" si="254"/>
        <v>OK</v>
      </c>
      <c r="AN263" s="743" t="s">
        <v>1180</v>
      </c>
      <c r="AO263" s="739"/>
      <c r="AP263" s="738" t="str">
        <f t="shared" si="255"/>
        <v>CUMPLIDA</v>
      </c>
      <c r="AQ263" s="5">
        <v>44150</v>
      </c>
      <c r="AR263" s="735"/>
      <c r="AS263" s="735"/>
      <c r="AT263" s="735"/>
      <c r="AU263" s="735"/>
      <c r="AV263" s="735"/>
      <c r="AW263" s="735"/>
      <c r="AX263" s="735"/>
      <c r="AY263" s="735"/>
      <c r="AZ263" s="735"/>
      <c r="BA263" s="735"/>
      <c r="BB263" s="735"/>
      <c r="BC263" s="735"/>
      <c r="BD263" s="735"/>
      <c r="BE263" s="735"/>
      <c r="BF263" s="735"/>
      <c r="BG263" s="735"/>
      <c r="BH263" s="738" t="str">
        <f t="shared" si="256"/>
        <v>CUMPLIDA</v>
      </c>
      <c r="BI263" s="735"/>
      <c r="BJ263" s="756" t="str">
        <f t="shared" si="257"/>
        <v>CERRADO</v>
      </c>
    </row>
    <row r="264" spans="1:62" ht="35.1" customHeight="1" x14ac:dyDescent="0.25">
      <c r="A264" s="419"/>
      <c r="B264" s="419"/>
      <c r="C264" s="428" t="s">
        <v>154</v>
      </c>
      <c r="D264" s="419"/>
      <c r="E264" s="922"/>
      <c r="F264" s="419"/>
      <c r="G264" s="906"/>
      <c r="H264" s="368" t="s">
        <v>727</v>
      </c>
      <c r="I264" s="166" t="s">
        <v>599</v>
      </c>
      <c r="J264" s="421" t="s">
        <v>605</v>
      </c>
      <c r="K264" s="166" t="s">
        <v>614</v>
      </c>
      <c r="L264" s="166" t="s">
        <v>620</v>
      </c>
      <c r="M264" s="255">
        <v>1</v>
      </c>
      <c r="N264" s="428" t="s">
        <v>69</v>
      </c>
      <c r="O264" s="428" t="str">
        <f>IF(H264="","",VLOOKUP(H264,'[1]Procedimientos Publicar'!$C$6:$E$85,3,FALSE))</f>
        <v>SUB GERENCIA COMERCIAL</v>
      </c>
      <c r="P264" s="257" t="s">
        <v>625</v>
      </c>
      <c r="Q264" s="419"/>
      <c r="R264" s="419"/>
      <c r="S264" s="419"/>
      <c r="T264" s="35">
        <v>1</v>
      </c>
      <c r="U264" s="419"/>
      <c r="V264" s="255" t="s">
        <v>750</v>
      </c>
      <c r="W264" s="258">
        <v>43860</v>
      </c>
      <c r="X264" s="258"/>
      <c r="Y264" s="34">
        <v>43830</v>
      </c>
      <c r="Z264" s="263" t="s">
        <v>626</v>
      </c>
      <c r="AA264" s="419"/>
      <c r="AB264" s="36" t="str">
        <f t="shared" si="237"/>
        <v/>
      </c>
      <c r="AC264" s="55" t="str">
        <f t="shared" si="251"/>
        <v/>
      </c>
      <c r="AD264" s="8" t="str">
        <f t="shared" si="252"/>
        <v/>
      </c>
      <c r="AG264" s="13" t="str">
        <f t="shared" si="240"/>
        <v>PENDIENTE</v>
      </c>
      <c r="AH264" s="5">
        <v>44012</v>
      </c>
      <c r="AI264" s="612" t="s">
        <v>1156</v>
      </c>
      <c r="AJ264" s="756">
        <v>1</v>
      </c>
      <c r="AK264" s="745">
        <f>(IF(AJ264="","",IF(OR($M264=0,$M264="",AH264=""),"",AJ264/$M264)))</f>
        <v>1</v>
      </c>
      <c r="AL264" s="746">
        <f t="shared" si="253"/>
        <v>1</v>
      </c>
      <c r="AM264" s="736" t="str">
        <f t="shared" si="254"/>
        <v>OK</v>
      </c>
      <c r="AN264" s="743" t="s">
        <v>1180</v>
      </c>
      <c r="AO264" s="739"/>
      <c r="AP264" s="738" t="str">
        <f t="shared" si="255"/>
        <v>CUMPLIDA</v>
      </c>
      <c r="AQ264" s="5">
        <v>44150</v>
      </c>
      <c r="AR264" s="735"/>
      <c r="AS264" s="735"/>
      <c r="AT264" s="735"/>
      <c r="AU264" s="735"/>
      <c r="AV264" s="735"/>
      <c r="AW264" s="735"/>
      <c r="AX264" s="735"/>
      <c r="AY264" s="735"/>
      <c r="AZ264" s="735"/>
      <c r="BA264" s="735"/>
      <c r="BB264" s="735"/>
      <c r="BC264" s="735"/>
      <c r="BD264" s="735"/>
      <c r="BE264" s="735"/>
      <c r="BF264" s="735"/>
      <c r="BG264" s="735"/>
      <c r="BH264" s="738" t="str">
        <f t="shared" si="256"/>
        <v>CUMPLIDA</v>
      </c>
      <c r="BI264" s="735"/>
      <c r="BJ264" s="756" t="str">
        <f t="shared" si="257"/>
        <v>CERRADO</v>
      </c>
    </row>
    <row r="265" spans="1:62" ht="35.1" customHeight="1" x14ac:dyDescent="0.25">
      <c r="A265" s="419"/>
      <c r="B265" s="419"/>
      <c r="C265" s="428" t="s">
        <v>154</v>
      </c>
      <c r="D265" s="419"/>
      <c r="E265" s="922"/>
      <c r="F265" s="419"/>
      <c r="G265" s="419">
        <v>3</v>
      </c>
      <c r="H265" s="368" t="s">
        <v>727</v>
      </c>
      <c r="I265" s="254" t="s">
        <v>600</v>
      </c>
      <c r="J265" s="166" t="s">
        <v>606</v>
      </c>
      <c r="K265" s="166" t="s">
        <v>615</v>
      </c>
      <c r="L265" s="166" t="s">
        <v>621</v>
      </c>
      <c r="M265" s="255">
        <v>1</v>
      </c>
      <c r="N265" s="428" t="s">
        <v>69</v>
      </c>
      <c r="O265" s="428" t="str">
        <f>IF(H265="","",VLOOKUP(H265,'[1]Procedimientos Publicar'!$C$6:$E$85,3,FALSE))</f>
        <v>SUB GERENCIA COMERCIAL</v>
      </c>
      <c r="P265" s="257" t="s">
        <v>625</v>
      </c>
      <c r="Q265" s="419"/>
      <c r="R265" s="419"/>
      <c r="S265" s="419"/>
      <c r="T265" s="35">
        <v>1</v>
      </c>
      <c r="U265" s="419"/>
      <c r="V265" s="255" t="s">
        <v>751</v>
      </c>
      <c r="W265" s="258">
        <v>43860</v>
      </c>
      <c r="X265" s="258"/>
      <c r="Y265" s="34">
        <v>43830</v>
      </c>
      <c r="Z265" s="263" t="s">
        <v>626</v>
      </c>
      <c r="AA265" s="419"/>
      <c r="AB265" s="36" t="str">
        <f t="shared" si="237"/>
        <v/>
      </c>
      <c r="AC265" s="55" t="str">
        <f t="shared" si="251"/>
        <v/>
      </c>
      <c r="AD265" s="8" t="str">
        <f t="shared" si="252"/>
        <v/>
      </c>
      <c r="AG265" s="13" t="str">
        <f t="shared" si="240"/>
        <v>PENDIENTE</v>
      </c>
      <c r="AH265" s="5">
        <v>44012</v>
      </c>
      <c r="AI265" s="612" t="s">
        <v>1154</v>
      </c>
      <c r="AJ265" s="756">
        <v>1</v>
      </c>
      <c r="AK265" s="745">
        <f t="shared" ref="AK265:AK267" si="258">(IF(AJ265="","",IF(OR($M265=0,$M265="",AH265=""),"",AJ265/$M265)))</f>
        <v>1</v>
      </c>
      <c r="AL265" s="746">
        <f t="shared" si="253"/>
        <v>1</v>
      </c>
      <c r="AM265" s="736" t="str">
        <f t="shared" si="254"/>
        <v>OK</v>
      </c>
      <c r="AN265" s="743" t="s">
        <v>1180</v>
      </c>
      <c r="AO265" s="739"/>
      <c r="AP265" s="738" t="str">
        <f t="shared" si="255"/>
        <v>CUMPLIDA</v>
      </c>
      <c r="AQ265" s="5">
        <v>44150</v>
      </c>
      <c r="AR265" s="735"/>
      <c r="AS265" s="735"/>
      <c r="AT265" s="735"/>
      <c r="AU265" s="735"/>
      <c r="AV265" s="735"/>
      <c r="AW265" s="735"/>
      <c r="AX265" s="735"/>
      <c r="AY265" s="735"/>
      <c r="AZ265" s="735"/>
      <c r="BA265" s="735"/>
      <c r="BB265" s="735"/>
      <c r="BC265" s="735"/>
      <c r="BD265" s="735"/>
      <c r="BE265" s="735"/>
      <c r="BF265" s="735"/>
      <c r="BG265" s="735"/>
      <c r="BH265" s="738" t="str">
        <f t="shared" si="256"/>
        <v>CUMPLIDA</v>
      </c>
      <c r="BI265" s="735"/>
      <c r="BJ265" s="756" t="str">
        <f t="shared" si="257"/>
        <v>CERRADO</v>
      </c>
    </row>
    <row r="266" spans="1:62" ht="35.1" customHeight="1" x14ac:dyDescent="0.25">
      <c r="A266" s="419"/>
      <c r="B266" s="419"/>
      <c r="C266" s="428" t="s">
        <v>154</v>
      </c>
      <c r="D266" s="419"/>
      <c r="E266" s="922"/>
      <c r="F266" s="419"/>
      <c r="G266" s="419">
        <v>4</v>
      </c>
      <c r="H266" s="368" t="s">
        <v>727</v>
      </c>
      <c r="I266" s="166" t="s">
        <v>601</v>
      </c>
      <c r="J266" s="166" t="s">
        <v>607</v>
      </c>
      <c r="K266" s="166" t="s">
        <v>616</v>
      </c>
      <c r="L266" s="166" t="s">
        <v>622</v>
      </c>
      <c r="M266" s="255">
        <v>3</v>
      </c>
      <c r="N266" s="428" t="s">
        <v>69</v>
      </c>
      <c r="O266" s="428" t="str">
        <f>IF(H266="","",VLOOKUP(H266,'[1]Procedimientos Publicar'!$C$6:$E$85,3,FALSE))</f>
        <v>SUB GERENCIA COMERCIAL</v>
      </c>
      <c r="P266" s="257" t="s">
        <v>625</v>
      </c>
      <c r="Q266" s="419"/>
      <c r="R266" s="419"/>
      <c r="S266" s="419"/>
      <c r="T266" s="35">
        <v>1</v>
      </c>
      <c r="U266" s="419"/>
      <c r="V266" s="255" t="s">
        <v>752</v>
      </c>
      <c r="W266" s="258">
        <v>43860</v>
      </c>
      <c r="X266" s="258"/>
      <c r="Y266" s="34">
        <v>43830</v>
      </c>
      <c r="Z266" s="263" t="s">
        <v>626</v>
      </c>
      <c r="AA266" s="419"/>
      <c r="AB266" s="36" t="str">
        <f t="shared" si="237"/>
        <v/>
      </c>
      <c r="AC266" s="55" t="str">
        <f t="shared" si="251"/>
        <v/>
      </c>
      <c r="AD266" s="8" t="str">
        <f t="shared" si="252"/>
        <v/>
      </c>
      <c r="AG266" s="13" t="str">
        <f t="shared" si="240"/>
        <v>PENDIENTE</v>
      </c>
      <c r="AH266" s="5">
        <v>44012</v>
      </c>
      <c r="AI266" s="612" t="s">
        <v>1154</v>
      </c>
      <c r="AJ266" s="756">
        <v>3</v>
      </c>
      <c r="AK266" s="745">
        <f>(IF(AJ266="","",IF(OR($M266=0,$M266="",AH266=""),"",AJ266/$M266)))</f>
        <v>1</v>
      </c>
      <c r="AL266" s="746">
        <f>(IF(OR($T266="",AK266=""),"",IF(OR($T266=0,AK266=0),0,IF((AK266*100%)/$T266&gt;100%,100%,(AK266*100%)/$T266))))</f>
        <v>1</v>
      </c>
      <c r="AM266" s="736" t="str">
        <f t="shared" si="254"/>
        <v>OK</v>
      </c>
      <c r="AN266" s="743" t="s">
        <v>1180</v>
      </c>
      <c r="AO266" s="739"/>
      <c r="AP266" s="738" t="str">
        <f t="shared" si="255"/>
        <v>CUMPLIDA</v>
      </c>
      <c r="AQ266" s="5">
        <v>44150</v>
      </c>
      <c r="AR266" s="735"/>
      <c r="AS266" s="735"/>
      <c r="AT266" s="735"/>
      <c r="AU266" s="735"/>
      <c r="AV266" s="735"/>
      <c r="AW266" s="735"/>
      <c r="AX266" s="735"/>
      <c r="AY266" s="735"/>
      <c r="AZ266" s="735"/>
      <c r="BA266" s="735"/>
      <c r="BB266" s="735"/>
      <c r="BC266" s="735"/>
      <c r="BD266" s="735"/>
      <c r="BE266" s="735"/>
      <c r="BF266" s="735"/>
      <c r="BG266" s="735"/>
      <c r="BH266" s="738" t="str">
        <f t="shared" si="256"/>
        <v>CUMPLIDA</v>
      </c>
      <c r="BI266" s="735"/>
      <c r="BJ266" s="756" t="str">
        <f t="shared" si="257"/>
        <v>CERRADO</v>
      </c>
    </row>
    <row r="267" spans="1:62" ht="35.1" customHeight="1" x14ac:dyDescent="0.25">
      <c r="A267" s="419"/>
      <c r="B267" s="419"/>
      <c r="C267" s="428" t="s">
        <v>154</v>
      </c>
      <c r="D267" s="419"/>
      <c r="E267" s="922"/>
      <c r="F267" s="419"/>
      <c r="G267" s="419">
        <v>5</v>
      </c>
      <c r="H267" s="368" t="s">
        <v>727</v>
      </c>
      <c r="I267" s="256" t="s">
        <v>602</v>
      </c>
      <c r="J267" s="256" t="s">
        <v>608</v>
      </c>
      <c r="K267" s="256" t="s">
        <v>617</v>
      </c>
      <c r="L267" s="256" t="s">
        <v>623</v>
      </c>
      <c r="M267" s="257">
        <v>1</v>
      </c>
      <c r="N267" s="428" t="s">
        <v>69</v>
      </c>
      <c r="O267" s="428" t="str">
        <f>IF(H267="","",VLOOKUP(H267,'[1]Procedimientos Publicar'!$C$6:$E$85,3,FALSE))</f>
        <v>SUB GERENCIA COMERCIAL</v>
      </c>
      <c r="P267" s="257" t="s">
        <v>625</v>
      </c>
      <c r="Q267" s="419"/>
      <c r="R267" s="419"/>
      <c r="S267" s="419"/>
      <c r="T267" s="35">
        <v>1</v>
      </c>
      <c r="U267" s="419"/>
      <c r="V267" s="255" t="s">
        <v>753</v>
      </c>
      <c r="W267" s="258">
        <v>43860</v>
      </c>
      <c r="X267" s="258"/>
      <c r="Y267" s="34">
        <v>43830</v>
      </c>
      <c r="Z267" s="263" t="s">
        <v>626</v>
      </c>
      <c r="AA267" s="419"/>
      <c r="AB267" s="36" t="str">
        <f t="shared" si="237"/>
        <v/>
      </c>
      <c r="AC267" s="55" t="str">
        <f t="shared" si="251"/>
        <v/>
      </c>
      <c r="AD267" s="8" t="str">
        <f t="shared" si="252"/>
        <v/>
      </c>
      <c r="AG267" s="13" t="str">
        <f t="shared" si="240"/>
        <v>PENDIENTE</v>
      </c>
      <c r="AH267" s="5">
        <v>44012</v>
      </c>
      <c r="AI267" s="612" t="s">
        <v>1154</v>
      </c>
      <c r="AJ267" s="756">
        <v>1</v>
      </c>
      <c r="AK267" s="745">
        <f t="shared" si="258"/>
        <v>1</v>
      </c>
      <c r="AL267" s="746">
        <f t="shared" si="253"/>
        <v>1</v>
      </c>
      <c r="AM267" s="736" t="str">
        <f t="shared" si="254"/>
        <v>OK</v>
      </c>
      <c r="AN267" s="743" t="s">
        <v>1180</v>
      </c>
      <c r="AO267" s="739"/>
      <c r="AP267" s="738" t="str">
        <f t="shared" si="255"/>
        <v>CUMPLIDA</v>
      </c>
      <c r="AQ267" s="5">
        <v>44150</v>
      </c>
      <c r="AR267" s="735"/>
      <c r="AS267" s="735"/>
      <c r="AT267" s="735"/>
      <c r="AU267" s="735"/>
      <c r="AV267" s="735"/>
      <c r="AW267" s="735"/>
      <c r="AX267" s="735"/>
      <c r="AY267" s="735"/>
      <c r="AZ267" s="735"/>
      <c r="BA267" s="735"/>
      <c r="BB267" s="735"/>
      <c r="BC267" s="735"/>
      <c r="BD267" s="735"/>
      <c r="BE267" s="735"/>
      <c r="BF267" s="735"/>
      <c r="BG267" s="735"/>
      <c r="BH267" s="738" t="str">
        <f t="shared" si="256"/>
        <v>CUMPLIDA</v>
      </c>
      <c r="BI267" s="735"/>
      <c r="BJ267" s="756" t="str">
        <f t="shared" si="257"/>
        <v>CERRADO</v>
      </c>
    </row>
    <row r="268" spans="1:62" ht="35.1" customHeight="1" x14ac:dyDescent="0.25">
      <c r="A268" s="419"/>
      <c r="B268" s="419"/>
      <c r="C268" s="428" t="s">
        <v>154</v>
      </c>
      <c r="D268" s="419"/>
      <c r="E268" s="922"/>
      <c r="F268" s="419"/>
      <c r="G268" s="419">
        <v>6</v>
      </c>
      <c r="H268" s="368" t="s">
        <v>727</v>
      </c>
      <c r="I268" s="257" t="s">
        <v>603</v>
      </c>
      <c r="J268" s="257" t="s">
        <v>609</v>
      </c>
      <c r="K268" s="257" t="s">
        <v>618</v>
      </c>
      <c r="L268" s="257" t="s">
        <v>624</v>
      </c>
      <c r="M268" s="257">
        <v>1</v>
      </c>
      <c r="N268" s="428" t="s">
        <v>69</v>
      </c>
      <c r="O268" s="428" t="str">
        <f>IF(H268="","",VLOOKUP(H268,'[1]Procedimientos Publicar'!$C$6:$E$85,3,FALSE))</f>
        <v>SUB GERENCIA COMERCIAL</v>
      </c>
      <c r="P268" s="257" t="s">
        <v>625</v>
      </c>
      <c r="Q268" s="419"/>
      <c r="R268" s="419"/>
      <c r="S268" s="419"/>
      <c r="T268" s="35">
        <v>1</v>
      </c>
      <c r="U268" s="419"/>
      <c r="V268" s="255" t="s">
        <v>754</v>
      </c>
      <c r="W268" s="259">
        <v>43734</v>
      </c>
      <c r="X268" s="259"/>
      <c r="Y268" s="34">
        <v>43830</v>
      </c>
      <c r="Z268" s="56" t="s">
        <v>627</v>
      </c>
      <c r="AA268" s="419">
        <v>1</v>
      </c>
      <c r="AB268" s="36">
        <f t="shared" si="237"/>
        <v>1</v>
      </c>
      <c r="AC268" s="55">
        <f t="shared" si="251"/>
        <v>1</v>
      </c>
      <c r="AD268" s="8" t="str">
        <f t="shared" si="252"/>
        <v>OK</v>
      </c>
      <c r="AG268" s="13" t="str">
        <f t="shared" si="240"/>
        <v>CUMPLIDA</v>
      </c>
      <c r="AH268" s="447"/>
      <c r="AN268" s="683"/>
      <c r="BH268" s="13" t="str">
        <f t="shared" ref="BH268:BH313" si="259">IF(AC268=100%,"CUMPLIDA","INCUMPLIDA")</f>
        <v>CUMPLIDA</v>
      </c>
      <c r="BJ268" s="425" t="str">
        <f t="shared" si="250"/>
        <v>CERRADO</v>
      </c>
    </row>
    <row r="269" spans="1:62" s="739" customFormat="1" ht="35.1" customHeight="1" x14ac:dyDescent="0.25">
      <c r="A269" s="582"/>
      <c r="B269" s="582"/>
      <c r="C269" s="587" t="s">
        <v>154</v>
      </c>
      <c r="D269" s="582"/>
      <c r="E269" s="904" t="s">
        <v>1213</v>
      </c>
      <c r="F269" s="582"/>
      <c r="G269" s="582">
        <v>1</v>
      </c>
      <c r="H269" s="361" t="s">
        <v>727</v>
      </c>
      <c r="I269" s="814" t="s">
        <v>1292</v>
      </c>
      <c r="J269" s="33"/>
      <c r="K269" s="33"/>
      <c r="L269" s="815"/>
      <c r="M269" s="582"/>
      <c r="N269" s="587" t="s">
        <v>69</v>
      </c>
      <c r="O269" s="587" t="s">
        <v>1293</v>
      </c>
      <c r="P269" s="816" t="s">
        <v>625</v>
      </c>
      <c r="Q269" s="582"/>
      <c r="R269" s="582"/>
      <c r="S269" s="582"/>
      <c r="T269" s="588">
        <v>1</v>
      </c>
      <c r="U269" s="582"/>
      <c r="V269" s="582"/>
      <c r="W269" s="582"/>
      <c r="X269" s="582"/>
      <c r="Y269" s="589"/>
      <c r="Z269" s="817"/>
      <c r="AA269" s="582"/>
      <c r="AB269" s="590" t="str">
        <f t="shared" si="237"/>
        <v/>
      </c>
      <c r="AC269" s="591" t="str">
        <f t="shared" si="251"/>
        <v/>
      </c>
      <c r="AD269" s="736" t="str">
        <f t="shared" si="252"/>
        <v/>
      </c>
      <c r="AG269" s="738" t="str">
        <f>IF(AC269=100%,IF(AC269&gt;25%,"CUMPLIDA","PENDIENTE"),IF(AC269&lt;25%,"INCUMPLIDA","PENDIENTE"))</f>
        <v>PENDIENTE</v>
      </c>
      <c r="AH269" s="5"/>
      <c r="AN269" s="359"/>
      <c r="BH269" s="738" t="str">
        <f>IF(AL269=100%,"CUMPLIDA","INCUMPLIDA")</f>
        <v>INCUMPLIDA</v>
      </c>
      <c r="BJ269" s="776" t="str">
        <f>IF(AG269="CUMPLIDA","CERRADO","ABIERTO")</f>
        <v>ABIERTO</v>
      </c>
    </row>
    <row r="270" spans="1:62" s="433" customFormat="1" ht="35.1" customHeight="1" x14ac:dyDescent="0.25">
      <c r="A270" s="818"/>
      <c r="B270" s="818"/>
      <c r="C270" s="587" t="s">
        <v>154</v>
      </c>
      <c r="D270" s="818"/>
      <c r="E270" s="904"/>
      <c r="F270" s="818"/>
      <c r="G270" s="819">
        <v>2</v>
      </c>
      <c r="H270" s="361" t="s">
        <v>727</v>
      </c>
      <c r="I270" s="61" t="s">
        <v>1294</v>
      </c>
      <c r="J270" s="818"/>
      <c r="K270" s="818"/>
      <c r="L270" s="818"/>
      <c r="M270" s="818"/>
      <c r="N270" s="818"/>
      <c r="O270" s="587" t="s">
        <v>1293</v>
      </c>
      <c r="P270" s="816" t="s">
        <v>625</v>
      </c>
      <c r="Q270" s="818"/>
      <c r="R270" s="818"/>
      <c r="S270" s="818"/>
      <c r="T270" s="588">
        <v>1</v>
      </c>
      <c r="U270" s="818"/>
      <c r="V270" s="818"/>
      <c r="W270" s="818"/>
      <c r="X270" s="818"/>
      <c r="Y270" s="818"/>
      <c r="Z270" s="818"/>
      <c r="AA270" s="818"/>
      <c r="AB270" s="590" t="str">
        <f t="shared" si="237"/>
        <v/>
      </c>
      <c r="AC270" s="591" t="str">
        <f t="shared" si="251"/>
        <v/>
      </c>
      <c r="AD270" s="736" t="str">
        <f t="shared" si="252"/>
        <v/>
      </c>
      <c r="AG270" s="738" t="str">
        <f t="shared" ref="AG270:AG275" si="260">IF(AC270=100%,IF(AC270&gt;25%,"CUMPLIDA","PENDIENTE"),IF(AC270&lt;25%,"INCUMPLIDA","PENDIENTE"))</f>
        <v>PENDIENTE</v>
      </c>
      <c r="BJ270" s="776" t="str">
        <f t="shared" ref="BJ270:BJ275" si="261">IF(AG270="CUMPLIDA","CERRADO","ABIERTO")</f>
        <v>ABIERTO</v>
      </c>
    </row>
    <row r="271" spans="1:62" s="433" customFormat="1" ht="35.1" customHeight="1" x14ac:dyDescent="0.25">
      <c r="A271" s="818"/>
      <c r="B271" s="818"/>
      <c r="C271" s="587" t="s">
        <v>154</v>
      </c>
      <c r="D271" s="818"/>
      <c r="E271" s="904"/>
      <c r="F271" s="818"/>
      <c r="G271" s="819">
        <v>3</v>
      </c>
      <c r="H271" s="361" t="s">
        <v>727</v>
      </c>
      <c r="I271" s="814" t="s">
        <v>1295</v>
      </c>
      <c r="J271" s="818"/>
      <c r="K271" s="818"/>
      <c r="L271" s="818"/>
      <c r="M271" s="818"/>
      <c r="N271" s="818"/>
      <c r="O271" s="587" t="s">
        <v>1293</v>
      </c>
      <c r="P271" s="816" t="s">
        <v>625</v>
      </c>
      <c r="Q271" s="818"/>
      <c r="R271" s="818"/>
      <c r="S271" s="818"/>
      <c r="T271" s="588">
        <v>1</v>
      </c>
      <c r="U271" s="818"/>
      <c r="V271" s="818"/>
      <c r="W271" s="818"/>
      <c r="X271" s="818"/>
      <c r="Y271" s="818"/>
      <c r="Z271" s="818"/>
      <c r="AA271" s="818"/>
      <c r="AB271" s="590" t="str">
        <f t="shared" si="237"/>
        <v/>
      </c>
      <c r="AC271" s="591" t="str">
        <f t="shared" si="251"/>
        <v/>
      </c>
      <c r="AD271" s="736" t="str">
        <f t="shared" si="252"/>
        <v/>
      </c>
      <c r="AG271" s="738" t="str">
        <f t="shared" si="260"/>
        <v>PENDIENTE</v>
      </c>
      <c r="BJ271" s="776" t="str">
        <f t="shared" si="261"/>
        <v>ABIERTO</v>
      </c>
    </row>
    <row r="272" spans="1:62" s="433" customFormat="1" ht="35.1" customHeight="1" x14ac:dyDescent="0.25">
      <c r="A272" s="818"/>
      <c r="B272" s="818"/>
      <c r="C272" s="587" t="s">
        <v>154</v>
      </c>
      <c r="D272" s="818"/>
      <c r="E272" s="904"/>
      <c r="F272" s="818"/>
      <c r="G272" s="819">
        <v>4</v>
      </c>
      <c r="H272" s="361" t="s">
        <v>727</v>
      </c>
      <c r="I272" s="61" t="s">
        <v>1296</v>
      </c>
      <c r="J272" s="818"/>
      <c r="K272" s="818"/>
      <c r="L272" s="818"/>
      <c r="M272" s="818"/>
      <c r="N272" s="818"/>
      <c r="O272" s="587" t="s">
        <v>1293</v>
      </c>
      <c r="P272" s="816" t="s">
        <v>625</v>
      </c>
      <c r="Q272" s="818"/>
      <c r="R272" s="818"/>
      <c r="S272" s="818"/>
      <c r="T272" s="588">
        <v>1</v>
      </c>
      <c r="U272" s="818"/>
      <c r="V272" s="818"/>
      <c r="W272" s="818"/>
      <c r="X272" s="818"/>
      <c r="Y272" s="818"/>
      <c r="Z272" s="818"/>
      <c r="AA272" s="818"/>
      <c r="AB272" s="590" t="str">
        <f t="shared" si="237"/>
        <v/>
      </c>
      <c r="AC272" s="591" t="str">
        <f t="shared" si="251"/>
        <v/>
      </c>
      <c r="AD272" s="736" t="str">
        <f t="shared" si="252"/>
        <v/>
      </c>
      <c r="AG272" s="738" t="str">
        <f t="shared" si="260"/>
        <v>PENDIENTE</v>
      </c>
      <c r="BJ272" s="776" t="str">
        <f t="shared" si="261"/>
        <v>ABIERTO</v>
      </c>
    </row>
    <row r="273" spans="1:62" s="433" customFormat="1" ht="35.1" customHeight="1" x14ac:dyDescent="0.25">
      <c r="A273" s="818"/>
      <c r="B273" s="818"/>
      <c r="C273" s="587" t="s">
        <v>154</v>
      </c>
      <c r="D273" s="818"/>
      <c r="E273" s="904"/>
      <c r="F273" s="818"/>
      <c r="G273" s="819">
        <v>5</v>
      </c>
      <c r="H273" s="361" t="s">
        <v>727</v>
      </c>
      <c r="I273" s="33" t="s">
        <v>1297</v>
      </c>
      <c r="J273" s="818"/>
      <c r="K273" s="818"/>
      <c r="L273" s="818"/>
      <c r="M273" s="818"/>
      <c r="N273" s="818"/>
      <c r="O273" s="587" t="s">
        <v>1293</v>
      </c>
      <c r="P273" s="816" t="s">
        <v>625</v>
      </c>
      <c r="Q273" s="818"/>
      <c r="R273" s="818"/>
      <c r="S273" s="818"/>
      <c r="T273" s="588">
        <v>1</v>
      </c>
      <c r="U273" s="818"/>
      <c r="V273" s="818"/>
      <c r="W273" s="818"/>
      <c r="X273" s="818"/>
      <c r="Y273" s="818"/>
      <c r="Z273" s="818"/>
      <c r="AA273" s="818"/>
      <c r="AB273" s="590" t="str">
        <f t="shared" si="237"/>
        <v/>
      </c>
      <c r="AC273" s="591" t="str">
        <f t="shared" si="251"/>
        <v/>
      </c>
      <c r="AD273" s="736" t="str">
        <f t="shared" si="252"/>
        <v/>
      </c>
      <c r="AG273" s="738" t="str">
        <f t="shared" si="260"/>
        <v>PENDIENTE</v>
      </c>
      <c r="BJ273" s="776" t="str">
        <f t="shared" si="261"/>
        <v>ABIERTO</v>
      </c>
    </row>
    <row r="274" spans="1:62" s="433" customFormat="1" ht="35.1" customHeight="1" x14ac:dyDescent="0.25">
      <c r="A274" s="818"/>
      <c r="B274" s="818"/>
      <c r="C274" s="587" t="s">
        <v>154</v>
      </c>
      <c r="D274" s="818"/>
      <c r="E274" s="904"/>
      <c r="F274" s="818"/>
      <c r="G274" s="819">
        <v>6</v>
      </c>
      <c r="H274" s="361" t="s">
        <v>727</v>
      </c>
      <c r="I274" s="33" t="s">
        <v>1298</v>
      </c>
      <c r="J274" s="818"/>
      <c r="K274" s="818"/>
      <c r="L274" s="818"/>
      <c r="M274" s="818"/>
      <c r="N274" s="818"/>
      <c r="O274" s="587" t="s">
        <v>1293</v>
      </c>
      <c r="P274" s="816" t="s">
        <v>625</v>
      </c>
      <c r="Q274" s="818"/>
      <c r="R274" s="818"/>
      <c r="S274" s="818"/>
      <c r="T274" s="588">
        <v>1</v>
      </c>
      <c r="U274" s="818"/>
      <c r="V274" s="818"/>
      <c r="W274" s="818"/>
      <c r="X274" s="818"/>
      <c r="Y274" s="818"/>
      <c r="Z274" s="818"/>
      <c r="AA274" s="818"/>
      <c r="AB274" s="590" t="str">
        <f t="shared" si="237"/>
        <v/>
      </c>
      <c r="AC274" s="591" t="str">
        <f t="shared" si="251"/>
        <v/>
      </c>
      <c r="AD274" s="736" t="str">
        <f t="shared" si="252"/>
        <v/>
      </c>
      <c r="AG274" s="738" t="str">
        <f t="shared" si="260"/>
        <v>PENDIENTE</v>
      </c>
      <c r="BJ274" s="776" t="str">
        <f t="shared" si="261"/>
        <v>ABIERTO</v>
      </c>
    </row>
    <row r="275" spans="1:62" s="433" customFormat="1" ht="35.1" customHeight="1" x14ac:dyDescent="0.25">
      <c r="A275" s="818"/>
      <c r="B275" s="818"/>
      <c r="C275" s="587" t="s">
        <v>154</v>
      </c>
      <c r="D275" s="818"/>
      <c r="E275" s="904"/>
      <c r="F275" s="818"/>
      <c r="G275" s="819">
        <v>7</v>
      </c>
      <c r="H275" s="361" t="s">
        <v>727</v>
      </c>
      <c r="I275" s="33" t="s">
        <v>1299</v>
      </c>
      <c r="J275" s="818"/>
      <c r="K275" s="818"/>
      <c r="L275" s="818"/>
      <c r="M275" s="818"/>
      <c r="N275" s="818"/>
      <c r="O275" s="587" t="s">
        <v>1293</v>
      </c>
      <c r="P275" s="816" t="s">
        <v>625</v>
      </c>
      <c r="Q275" s="818"/>
      <c r="R275" s="818"/>
      <c r="S275" s="818"/>
      <c r="T275" s="588">
        <v>1</v>
      </c>
      <c r="U275" s="818"/>
      <c r="V275" s="818"/>
      <c r="W275" s="818"/>
      <c r="X275" s="818"/>
      <c r="Y275" s="818"/>
      <c r="Z275" s="818"/>
      <c r="AA275" s="818"/>
      <c r="AB275" s="590" t="str">
        <f t="shared" si="237"/>
        <v/>
      </c>
      <c r="AC275" s="591" t="str">
        <f t="shared" si="251"/>
        <v/>
      </c>
      <c r="AD275" s="736" t="str">
        <f t="shared" si="252"/>
        <v/>
      </c>
      <c r="AG275" s="738" t="str">
        <f t="shared" si="260"/>
        <v>PENDIENTE</v>
      </c>
      <c r="BJ275" s="776" t="str">
        <f t="shared" si="261"/>
        <v>ABIERTO</v>
      </c>
    </row>
    <row r="276" spans="1:62" s="433" customFormat="1" ht="35.1" customHeight="1" x14ac:dyDescent="0.25">
      <c r="A276" s="818"/>
      <c r="B276" s="818"/>
      <c r="C276" s="587" t="s">
        <v>154</v>
      </c>
      <c r="D276" s="818"/>
      <c r="E276" s="904"/>
      <c r="F276" s="818"/>
      <c r="G276" s="819">
        <v>8</v>
      </c>
      <c r="H276" s="361" t="s">
        <v>727</v>
      </c>
      <c r="I276" s="33" t="s">
        <v>1300</v>
      </c>
      <c r="J276" s="818"/>
      <c r="K276" s="818"/>
      <c r="L276" s="818"/>
      <c r="M276" s="818"/>
      <c r="N276" s="818"/>
      <c r="O276" s="587" t="s">
        <v>1293</v>
      </c>
      <c r="P276" s="816" t="s">
        <v>625</v>
      </c>
      <c r="Q276" s="818"/>
      <c r="R276" s="818"/>
      <c r="S276" s="818"/>
      <c r="T276" s="588">
        <v>1</v>
      </c>
      <c r="U276" s="818"/>
      <c r="V276" s="818"/>
      <c r="W276" s="818"/>
      <c r="X276" s="818"/>
      <c r="Y276" s="818"/>
      <c r="Z276" s="818"/>
      <c r="AA276" s="818"/>
      <c r="AB276" s="590" t="str">
        <f t="shared" si="237"/>
        <v/>
      </c>
      <c r="AC276" s="591" t="str">
        <f t="shared" si="251"/>
        <v/>
      </c>
      <c r="AD276" s="736" t="str">
        <f t="shared" si="252"/>
        <v/>
      </c>
      <c r="AG276" s="738" t="str">
        <f>IF(AC276=100%,IF(AC276&gt;25%,"CUMPLIDA","PENDIENTE"),IF(AC276&lt;25%,"INCUMPLIDA","PENDIENTE"))</f>
        <v>PENDIENTE</v>
      </c>
      <c r="BJ276" s="776" t="str">
        <f>IF(AG276="CUMPLIDA","CERRADO","ABIERTO")</f>
        <v>ABIERTO</v>
      </c>
    </row>
    <row r="277" spans="1:62" s="739" customFormat="1" ht="35.1" customHeight="1" x14ac:dyDescent="0.25">
      <c r="A277" s="542"/>
      <c r="B277" s="542"/>
      <c r="C277" s="548" t="s">
        <v>154</v>
      </c>
      <c r="D277" s="542"/>
      <c r="E277" s="912" t="s">
        <v>648</v>
      </c>
      <c r="F277" s="542"/>
      <c r="G277" s="542">
        <v>1</v>
      </c>
      <c r="H277" s="622" t="s">
        <v>723</v>
      </c>
      <c r="I277" s="623" t="s">
        <v>654</v>
      </c>
      <c r="J277" s="624" t="s">
        <v>755</v>
      </c>
      <c r="K277" s="400" t="s">
        <v>772</v>
      </c>
      <c r="L277" s="624" t="s">
        <v>789</v>
      </c>
      <c r="M277" s="542">
        <v>1</v>
      </c>
      <c r="N277" s="548" t="s">
        <v>69</v>
      </c>
      <c r="O277" s="548" t="str">
        <f>IF(H277="","",VLOOKUP(H277,'[1]Procedimientos Publicar'!$C$6:$E$85,3,FALSE))</f>
        <v>SUB GERENCIA COMERCIAL</v>
      </c>
      <c r="P277" s="548" t="s">
        <v>362</v>
      </c>
      <c r="Q277" s="542"/>
      <c r="R277" s="542"/>
      <c r="S277" s="542"/>
      <c r="T277" s="549">
        <v>1</v>
      </c>
      <c r="U277" s="542"/>
      <c r="V277" s="551">
        <v>43495</v>
      </c>
      <c r="W277" s="551">
        <v>43646</v>
      </c>
      <c r="X277" s="551"/>
      <c r="Y277" s="551">
        <v>43830</v>
      </c>
      <c r="Z277" s="264" t="s">
        <v>637</v>
      </c>
      <c r="AA277" s="542">
        <v>1</v>
      </c>
      <c r="AB277" s="434">
        <f t="shared" si="237"/>
        <v>1</v>
      </c>
      <c r="AC277" s="435">
        <f t="shared" si="251"/>
        <v>1</v>
      </c>
      <c r="AD277" s="736" t="str">
        <f t="shared" si="252"/>
        <v>OK</v>
      </c>
      <c r="AG277" s="738" t="str">
        <f t="shared" si="240"/>
        <v>CUMPLIDA</v>
      </c>
      <c r="BH277" s="738" t="str">
        <f t="shared" si="259"/>
        <v>CUMPLIDA</v>
      </c>
      <c r="BJ277" s="740" t="str">
        <f t="shared" si="250"/>
        <v>CERRADO</v>
      </c>
    </row>
    <row r="278" spans="1:62" s="739" customFormat="1" ht="35.1" customHeight="1" x14ac:dyDescent="0.25">
      <c r="A278" s="542"/>
      <c r="B278" s="542"/>
      <c r="C278" s="548" t="s">
        <v>154</v>
      </c>
      <c r="D278" s="542"/>
      <c r="E278" s="912"/>
      <c r="F278" s="542"/>
      <c r="G278" s="542">
        <v>2</v>
      </c>
      <c r="H278" s="622" t="s">
        <v>723</v>
      </c>
      <c r="I278" s="623" t="s">
        <v>655</v>
      </c>
      <c r="J278" s="624" t="s">
        <v>756</v>
      </c>
      <c r="K278" s="401" t="s">
        <v>773</v>
      </c>
      <c r="L278" s="624" t="s">
        <v>790</v>
      </c>
      <c r="M278" s="542">
        <v>1</v>
      </c>
      <c r="N278" s="548" t="s">
        <v>69</v>
      </c>
      <c r="O278" s="548" t="str">
        <f>IF(H278="","",VLOOKUP(H278,'[1]Procedimientos Publicar'!$C$6:$E$85,3,FALSE))</f>
        <v>SUB GERENCIA COMERCIAL</v>
      </c>
      <c r="P278" s="548" t="s">
        <v>362</v>
      </c>
      <c r="Q278" s="542"/>
      <c r="R278" s="542"/>
      <c r="S278" s="542"/>
      <c r="T278" s="549">
        <v>1</v>
      </c>
      <c r="U278" s="542"/>
      <c r="V278" s="551">
        <v>43495</v>
      </c>
      <c r="W278" s="551">
        <v>43829</v>
      </c>
      <c r="X278" s="551"/>
      <c r="Y278" s="551">
        <v>43830</v>
      </c>
      <c r="Z278" s="264" t="s">
        <v>638</v>
      </c>
      <c r="AA278" s="542">
        <v>1</v>
      </c>
      <c r="AB278" s="434">
        <f t="shared" si="237"/>
        <v>1</v>
      </c>
      <c r="AC278" s="435">
        <f t="shared" si="251"/>
        <v>1</v>
      </c>
      <c r="AD278" s="736" t="str">
        <f t="shared" si="252"/>
        <v>OK</v>
      </c>
      <c r="AG278" s="738" t="str">
        <f t="shared" si="240"/>
        <v>CUMPLIDA</v>
      </c>
      <c r="BH278" s="738" t="str">
        <f t="shared" si="259"/>
        <v>CUMPLIDA</v>
      </c>
      <c r="BJ278" s="740" t="str">
        <f t="shared" si="250"/>
        <v>CERRADO</v>
      </c>
    </row>
    <row r="279" spans="1:62" s="739" customFormat="1" ht="35.1" customHeight="1" x14ac:dyDescent="0.25">
      <c r="A279" s="542"/>
      <c r="B279" s="542"/>
      <c r="C279" s="548" t="s">
        <v>154</v>
      </c>
      <c r="D279" s="542"/>
      <c r="E279" s="912"/>
      <c r="F279" s="542"/>
      <c r="G279" s="542">
        <v>3</v>
      </c>
      <c r="H279" s="622" t="s">
        <v>723</v>
      </c>
      <c r="I279" s="623" t="s">
        <v>656</v>
      </c>
      <c r="J279" s="624" t="s">
        <v>757</v>
      </c>
      <c r="K279" s="624" t="s">
        <v>774</v>
      </c>
      <c r="L279" s="624" t="s">
        <v>791</v>
      </c>
      <c r="M279" s="542">
        <v>1</v>
      </c>
      <c r="N279" s="548" t="s">
        <v>69</v>
      </c>
      <c r="O279" s="548" t="str">
        <f>IF(H279="","",VLOOKUP(H279,'[1]Procedimientos Publicar'!$C$6:$E$85,3,FALSE))</f>
        <v>SUB GERENCIA COMERCIAL</v>
      </c>
      <c r="P279" s="548" t="s">
        <v>362</v>
      </c>
      <c r="Q279" s="542"/>
      <c r="R279" s="542"/>
      <c r="S279" s="542"/>
      <c r="T279" s="549">
        <v>1</v>
      </c>
      <c r="U279" s="542"/>
      <c r="V279" s="624" t="s">
        <v>805</v>
      </c>
      <c r="W279" s="551">
        <v>43829</v>
      </c>
      <c r="X279" s="551"/>
      <c r="Y279" s="551">
        <v>43830</v>
      </c>
      <c r="Z279" s="581" t="s">
        <v>690</v>
      </c>
      <c r="AA279" s="542">
        <v>0.5</v>
      </c>
      <c r="AB279" s="434">
        <f t="shared" si="237"/>
        <v>0.5</v>
      </c>
      <c r="AC279" s="435">
        <f t="shared" si="251"/>
        <v>0.5</v>
      </c>
      <c r="AD279" s="736" t="str">
        <f t="shared" si="252"/>
        <v>EN TERMINO</v>
      </c>
      <c r="AG279" s="738" t="str">
        <f t="shared" si="240"/>
        <v>PENDIENTE</v>
      </c>
      <c r="AH279" s="5">
        <v>44012</v>
      </c>
      <c r="AI279" s="731" t="s">
        <v>1116</v>
      </c>
      <c r="AJ279" s="739">
        <v>1</v>
      </c>
      <c r="AK279" s="745">
        <f>(IF(AJ279="","",IF(OR($M279=0,$M279="",AH279=""),"",AJ279/$M279)))</f>
        <v>1</v>
      </c>
      <c r="AL279" s="744">
        <f>(IF(OR($T279="",AK279=""),"",IF(OR($T279=0,AK279=0),0,IF((AK279*100%)/$T279&gt;100%,100%,(AK279*100%)/$T279))))</f>
        <v>1</v>
      </c>
      <c r="AM279" s="736" t="str">
        <f>IF(AI279="","",IF(AL279&lt;100%, IF(AL279&lt;50%, "ALERTA","EN TERMINO"), IF(AL279=100%, "OK", "EN TERMINO")))</f>
        <v>OK</v>
      </c>
      <c r="AN279" s="748" t="s">
        <v>1124</v>
      </c>
      <c r="AO279" s="747"/>
      <c r="AP279" s="738" t="str">
        <f>IF(AL279=100%,IF(AL279&gt;50%,"CUMPLIDA","PENDIENTE"),IF(AL279&lt;50%,"INCUMPLIDA","PENDIENTE"))</f>
        <v>CUMPLIDA</v>
      </c>
      <c r="AQ279" s="735"/>
      <c r="AR279" s="735"/>
      <c r="AS279" s="735"/>
      <c r="AT279" s="735"/>
      <c r="AU279" s="735"/>
      <c r="AV279" s="735"/>
      <c r="AW279" s="735"/>
      <c r="AX279" s="735"/>
      <c r="AY279" s="735"/>
      <c r="AZ279" s="735"/>
      <c r="BA279" s="735"/>
      <c r="BB279" s="735"/>
      <c r="BC279" s="735"/>
      <c r="BD279" s="735"/>
      <c r="BE279" s="735"/>
      <c r="BF279" s="735"/>
      <c r="BG279" s="735"/>
      <c r="BH279" s="738" t="str">
        <f>IF(AL279=100%,"CUMPLIDA","INCUMPLIDA")</f>
        <v>CUMPLIDA</v>
      </c>
      <c r="BI279" s="741"/>
      <c r="BJ279" s="740" t="str">
        <f>IF(AP279="CUMPLIDA","CERRADO","ABIERTO")</f>
        <v>CERRADO</v>
      </c>
    </row>
    <row r="280" spans="1:62" s="739" customFormat="1" ht="35.1" customHeight="1" x14ac:dyDescent="0.25">
      <c r="A280" s="542"/>
      <c r="B280" s="542"/>
      <c r="C280" s="548" t="s">
        <v>154</v>
      </c>
      <c r="D280" s="542"/>
      <c r="E280" s="912"/>
      <c r="F280" s="542"/>
      <c r="G280" s="542">
        <v>4</v>
      </c>
      <c r="H280" s="622" t="s">
        <v>723</v>
      </c>
      <c r="I280" s="623" t="s">
        <v>657</v>
      </c>
      <c r="J280" s="624" t="s">
        <v>758</v>
      </c>
      <c r="K280" s="624" t="s">
        <v>775</v>
      </c>
      <c r="L280" s="624" t="s">
        <v>792</v>
      </c>
      <c r="M280" s="542">
        <v>1</v>
      </c>
      <c r="N280" s="548" t="s">
        <v>69</v>
      </c>
      <c r="O280" s="548" t="str">
        <f>IF(H280="","",VLOOKUP(H280,'[1]Procedimientos Publicar'!$C$6:$E$85,3,FALSE))</f>
        <v>SUB GERENCIA COMERCIAL</v>
      </c>
      <c r="P280" s="548" t="s">
        <v>362</v>
      </c>
      <c r="Q280" s="542"/>
      <c r="R280" s="542"/>
      <c r="S280" s="542"/>
      <c r="T280" s="549">
        <v>1</v>
      </c>
      <c r="U280" s="542"/>
      <c r="V280" s="551">
        <v>43495</v>
      </c>
      <c r="W280" s="551">
        <v>43646</v>
      </c>
      <c r="X280" s="551"/>
      <c r="Y280" s="551">
        <v>43830</v>
      </c>
      <c r="Z280" s="581" t="s">
        <v>1110</v>
      </c>
      <c r="AA280" s="542">
        <v>0.5</v>
      </c>
      <c r="AB280" s="434">
        <f t="shared" si="237"/>
        <v>0.5</v>
      </c>
      <c r="AC280" s="435">
        <f t="shared" si="251"/>
        <v>0.5</v>
      </c>
      <c r="AD280" s="736" t="str">
        <f t="shared" si="252"/>
        <v>EN TERMINO</v>
      </c>
      <c r="AG280" s="738" t="str">
        <f t="shared" si="240"/>
        <v>PENDIENTE</v>
      </c>
      <c r="AH280" s="5">
        <v>44012</v>
      </c>
      <c r="AI280" s="734" t="s">
        <v>1117</v>
      </c>
      <c r="AJ280" s="739">
        <v>1</v>
      </c>
      <c r="AK280" s="745">
        <f>(IF(AJ280="","",IF(OR($M280=0,$M280="",AH280=""),"",AJ280/$M280)))</f>
        <v>1</v>
      </c>
      <c r="AL280" s="744">
        <f>(IF(OR($T280="",AK280=""),"",IF(OR($T280=0,AK280=0),0,IF((AK280*100%)/$T280&gt;100%,100%,(AK280*100%)/$T280))))</f>
        <v>1</v>
      </c>
      <c r="AM280" s="736" t="str">
        <f>IF(AI280="","",IF(AL280&lt;100%, IF(AL280&lt;50%, "ALERTA","EN TERMINO"), IF(AL280=100%, "OK", "EN TERMINO")))</f>
        <v>OK</v>
      </c>
      <c r="AN280" s="748" t="s">
        <v>1124</v>
      </c>
      <c r="AP280" s="738" t="str">
        <f>IF(AL280=100%,IF(AL280&gt;50%,"CUMPLIDA","PENDIENTE"),IF(AL280&lt;50%,"INCUMPLIDA","PENDIENTE"))</f>
        <v>CUMPLIDA</v>
      </c>
      <c r="BH280" s="738" t="str">
        <f>IF(AL280=100%,"CUMPLIDA","INCUMPLIDA")</f>
        <v>CUMPLIDA</v>
      </c>
      <c r="BJ280" s="740" t="str">
        <f>IF(AP280="CUMPLIDA","CERRADO","ABIERTO")</f>
        <v>CERRADO</v>
      </c>
    </row>
    <row r="281" spans="1:62" s="739" customFormat="1" ht="35.1" customHeight="1" x14ac:dyDescent="0.25">
      <c r="A281" s="542"/>
      <c r="B281" s="542"/>
      <c r="C281" s="548" t="s">
        <v>154</v>
      </c>
      <c r="D281" s="542"/>
      <c r="E281" s="912"/>
      <c r="F281" s="542"/>
      <c r="G281" s="542">
        <v>5</v>
      </c>
      <c r="H281" s="622" t="s">
        <v>723</v>
      </c>
      <c r="I281" s="623" t="s">
        <v>658</v>
      </c>
      <c r="J281" s="624" t="s">
        <v>759</v>
      </c>
      <c r="K281" s="624" t="s">
        <v>776</v>
      </c>
      <c r="L281" s="647" t="s">
        <v>639</v>
      </c>
      <c r="M281" s="542">
        <v>1</v>
      </c>
      <c r="N281" s="548" t="s">
        <v>69</v>
      </c>
      <c r="O281" s="548" t="str">
        <f>IF(H281="","",VLOOKUP(H281,'[1]Procedimientos Publicar'!$C$6:$E$85,3,FALSE))</f>
        <v>SUB GERENCIA COMERCIAL</v>
      </c>
      <c r="P281" s="548" t="s">
        <v>362</v>
      </c>
      <c r="Q281" s="542"/>
      <c r="R281" s="542"/>
      <c r="S281" s="542"/>
      <c r="T281" s="549">
        <v>1</v>
      </c>
      <c r="U281" s="542"/>
      <c r="V281" s="542" t="s">
        <v>639</v>
      </c>
      <c r="W281" s="542" t="s">
        <v>639</v>
      </c>
      <c r="X281" s="542"/>
      <c r="Y281" s="551">
        <v>43830</v>
      </c>
      <c r="Z281" s="648" t="s">
        <v>639</v>
      </c>
      <c r="AA281" s="542"/>
      <c r="AB281" s="434" t="str">
        <f t="shared" si="237"/>
        <v/>
      </c>
      <c r="AC281" s="435" t="str">
        <f t="shared" si="251"/>
        <v/>
      </c>
      <c r="AD281" s="736" t="str">
        <f t="shared" si="252"/>
        <v/>
      </c>
      <c r="AG281" s="738"/>
      <c r="AH281" s="5">
        <v>44012</v>
      </c>
      <c r="AN281" s="359" t="s">
        <v>1132</v>
      </c>
      <c r="BH281" s="738" t="str">
        <f>IF(AL281=100%,"CUMPLIDA","INCUMPLIDA")</f>
        <v>INCUMPLIDA</v>
      </c>
      <c r="BJ281" s="740" t="str">
        <f>IF(AP281="CUMPLIDA","CERRADO","ABIERTO")</f>
        <v>ABIERTO</v>
      </c>
    </row>
    <row r="282" spans="1:62" s="739" customFormat="1" ht="35.1" customHeight="1" x14ac:dyDescent="0.25">
      <c r="A282" s="542"/>
      <c r="B282" s="542"/>
      <c r="C282" s="548" t="s">
        <v>154</v>
      </c>
      <c r="D282" s="542"/>
      <c r="E282" s="912"/>
      <c r="F282" s="542"/>
      <c r="G282" s="542">
        <v>6</v>
      </c>
      <c r="H282" s="622" t="s">
        <v>723</v>
      </c>
      <c r="I282" s="623" t="s">
        <v>628</v>
      </c>
      <c r="J282" s="624" t="s">
        <v>760</v>
      </c>
      <c r="K282" s="624" t="s">
        <v>777</v>
      </c>
      <c r="L282" s="624" t="s">
        <v>793</v>
      </c>
      <c r="M282" s="542">
        <v>1</v>
      </c>
      <c r="N282" s="548" t="s">
        <v>69</v>
      </c>
      <c r="O282" s="548" t="str">
        <f>IF(H282="","",VLOOKUP(H282,'[1]Procedimientos Publicar'!$C$6:$E$85,3,FALSE))</f>
        <v>SUB GERENCIA COMERCIAL</v>
      </c>
      <c r="P282" s="548" t="s">
        <v>362</v>
      </c>
      <c r="Q282" s="542"/>
      <c r="R282" s="542"/>
      <c r="S282" s="542"/>
      <c r="T282" s="549">
        <v>1</v>
      </c>
      <c r="U282" s="542"/>
      <c r="V282" s="551">
        <v>43495</v>
      </c>
      <c r="W282" s="551">
        <v>43799</v>
      </c>
      <c r="X282" s="551"/>
      <c r="Y282" s="551">
        <v>43830</v>
      </c>
      <c r="Z282" s="581" t="s">
        <v>1111</v>
      </c>
      <c r="AA282" s="542">
        <v>0.5</v>
      </c>
      <c r="AB282" s="434">
        <f t="shared" si="237"/>
        <v>0.5</v>
      </c>
      <c r="AC282" s="435">
        <f t="shared" si="251"/>
        <v>0.5</v>
      </c>
      <c r="AD282" s="736" t="str">
        <f t="shared" si="252"/>
        <v>EN TERMINO</v>
      </c>
      <c r="AG282" s="738" t="str">
        <f t="shared" si="240"/>
        <v>PENDIENTE</v>
      </c>
      <c r="AH282" s="5">
        <v>44012</v>
      </c>
      <c r="AI282" s="734" t="s">
        <v>1118</v>
      </c>
      <c r="AJ282" s="739">
        <v>1</v>
      </c>
      <c r="AK282" s="745">
        <f>(IF(AJ282="","",IF(OR($M282=0,$M282="",AH282=""),"",AJ282/$M282)))</f>
        <v>1</v>
      </c>
      <c r="AL282" s="744">
        <f>(IF(OR($T282="",AK282=""),"",IF(OR($T282=0,AK282=0),0,IF((AK282*100%)/$T282&gt;100%,100%,(AK282*100%)/$T282))))</f>
        <v>1</v>
      </c>
      <c r="AM282" s="736" t="str">
        <f>IF(AI282="","",IF(AL282&lt;100%, IF(AL282&lt;50%, "ALERTA","EN TERMINO"), IF(AL282=100%, "OK", "EN TERMINO")))</f>
        <v>OK</v>
      </c>
      <c r="AN282" s="748" t="s">
        <v>1124</v>
      </c>
      <c r="AP282" s="738" t="str">
        <f>IF(AL282=100%,IF(AL282&gt;50%,"CUMPLIDA","PENDIENTE"),IF(AL282&lt;50%,"INCUMPLIDA","PENDIENTE"))</f>
        <v>CUMPLIDA</v>
      </c>
      <c r="BH282" s="738" t="str">
        <f>IF(AJ282=100%,"CUMPLIDA","INCUMPLIDA")</f>
        <v>CUMPLIDA</v>
      </c>
      <c r="BJ282" s="740" t="str">
        <f>IF(AP282="CUMPLIDA","CERRADO","ABIERTO")</f>
        <v>CERRADO</v>
      </c>
    </row>
    <row r="283" spans="1:62" s="739" customFormat="1" ht="35.1" customHeight="1" x14ac:dyDescent="0.25">
      <c r="A283" s="542"/>
      <c r="B283" s="542"/>
      <c r="C283" s="548" t="s">
        <v>154</v>
      </c>
      <c r="D283" s="542"/>
      <c r="E283" s="912"/>
      <c r="F283" s="542"/>
      <c r="G283" s="542">
        <v>7</v>
      </c>
      <c r="H283" s="622" t="s">
        <v>723</v>
      </c>
      <c r="I283" s="623" t="s">
        <v>629</v>
      </c>
      <c r="J283" s="624" t="s">
        <v>761</v>
      </c>
      <c r="K283" s="624" t="s">
        <v>778</v>
      </c>
      <c r="L283" s="624" t="s">
        <v>794</v>
      </c>
      <c r="M283" s="542">
        <v>1</v>
      </c>
      <c r="N283" s="548" t="s">
        <v>69</v>
      </c>
      <c r="O283" s="548" t="str">
        <f>IF(H283="","",VLOOKUP(H283,'[1]Procedimientos Publicar'!$C$6:$E$85,3,FALSE))</f>
        <v>SUB GERENCIA COMERCIAL</v>
      </c>
      <c r="P283" s="548" t="s">
        <v>362</v>
      </c>
      <c r="Q283" s="542"/>
      <c r="R283" s="542"/>
      <c r="S283" s="542"/>
      <c r="T283" s="549">
        <v>1</v>
      </c>
      <c r="U283" s="542"/>
      <c r="V283" s="551">
        <v>43495</v>
      </c>
      <c r="W283" s="551">
        <v>43799</v>
      </c>
      <c r="X283" s="551"/>
      <c r="Y283" s="551">
        <v>43830</v>
      </c>
      <c r="Z283" s="264" t="s">
        <v>1112</v>
      </c>
      <c r="AA283" s="542">
        <v>1</v>
      </c>
      <c r="AB283" s="434">
        <f t="shared" si="237"/>
        <v>1</v>
      </c>
      <c r="AC283" s="435">
        <f t="shared" si="251"/>
        <v>1</v>
      </c>
      <c r="AD283" s="736" t="str">
        <f t="shared" si="252"/>
        <v>OK</v>
      </c>
      <c r="AG283" s="738" t="str">
        <f t="shared" si="240"/>
        <v>CUMPLIDA</v>
      </c>
      <c r="BH283" s="738" t="str">
        <f t="shared" si="259"/>
        <v>CUMPLIDA</v>
      </c>
      <c r="BJ283" s="740" t="str">
        <f t="shared" si="250"/>
        <v>CERRADO</v>
      </c>
    </row>
    <row r="284" spans="1:62" s="739" customFormat="1" ht="35.1" customHeight="1" x14ac:dyDescent="0.25">
      <c r="A284" s="542"/>
      <c r="B284" s="542"/>
      <c r="C284" s="548" t="s">
        <v>154</v>
      </c>
      <c r="D284" s="542"/>
      <c r="E284" s="912"/>
      <c r="F284" s="542"/>
      <c r="G284" s="542">
        <v>8</v>
      </c>
      <c r="H284" s="622" t="s">
        <v>723</v>
      </c>
      <c r="I284" s="623" t="s">
        <v>630</v>
      </c>
      <c r="J284" s="624" t="s">
        <v>762</v>
      </c>
      <c r="K284" s="624" t="s">
        <v>779</v>
      </c>
      <c r="L284" s="624" t="s">
        <v>795</v>
      </c>
      <c r="M284" s="542">
        <v>1</v>
      </c>
      <c r="N284" s="548" t="s">
        <v>69</v>
      </c>
      <c r="O284" s="548" t="str">
        <f>IF(H284="","",VLOOKUP(H284,'[1]Procedimientos Publicar'!$C$6:$E$85,3,FALSE))</f>
        <v>SUB GERENCIA COMERCIAL</v>
      </c>
      <c r="P284" s="548" t="s">
        <v>362</v>
      </c>
      <c r="Q284" s="542"/>
      <c r="R284" s="542"/>
      <c r="S284" s="542"/>
      <c r="T284" s="549">
        <v>1</v>
      </c>
      <c r="U284" s="542"/>
      <c r="V284" s="551">
        <v>43495</v>
      </c>
      <c r="W284" s="551">
        <v>43799</v>
      </c>
      <c r="X284" s="551"/>
      <c r="Y284" s="551">
        <v>43830</v>
      </c>
      <c r="Z284" s="264" t="s">
        <v>640</v>
      </c>
      <c r="AA284" s="542">
        <v>1</v>
      </c>
      <c r="AB284" s="434">
        <f t="shared" si="237"/>
        <v>1</v>
      </c>
      <c r="AC284" s="435">
        <f t="shared" si="251"/>
        <v>1</v>
      </c>
      <c r="AD284" s="736" t="str">
        <f t="shared" si="252"/>
        <v>OK</v>
      </c>
      <c r="AG284" s="738" t="str">
        <f t="shared" si="240"/>
        <v>CUMPLIDA</v>
      </c>
      <c r="BH284" s="738" t="str">
        <f t="shared" si="259"/>
        <v>CUMPLIDA</v>
      </c>
      <c r="BJ284" s="740" t="str">
        <f t="shared" si="250"/>
        <v>CERRADO</v>
      </c>
    </row>
    <row r="285" spans="1:62" s="739" customFormat="1" ht="35.1" customHeight="1" x14ac:dyDescent="0.25">
      <c r="A285" s="542"/>
      <c r="B285" s="542"/>
      <c r="C285" s="548" t="s">
        <v>154</v>
      </c>
      <c r="D285" s="542"/>
      <c r="E285" s="912"/>
      <c r="F285" s="542"/>
      <c r="G285" s="542">
        <v>9</v>
      </c>
      <c r="H285" s="622" t="s">
        <v>723</v>
      </c>
      <c r="I285" s="624" t="s">
        <v>659</v>
      </c>
      <c r="J285" s="624" t="s">
        <v>763</v>
      </c>
      <c r="K285" s="624" t="s">
        <v>780</v>
      </c>
      <c r="L285" s="624" t="s">
        <v>796</v>
      </c>
      <c r="M285" s="542">
        <v>1</v>
      </c>
      <c r="N285" s="548" t="s">
        <v>69</v>
      </c>
      <c r="O285" s="548" t="str">
        <f>IF(H285="","",VLOOKUP(H285,'[1]Procedimientos Publicar'!$C$6:$E$85,3,FALSE))</f>
        <v>SUB GERENCIA COMERCIAL</v>
      </c>
      <c r="P285" s="548" t="s">
        <v>362</v>
      </c>
      <c r="Q285" s="542"/>
      <c r="R285" s="542"/>
      <c r="S285" s="542"/>
      <c r="T285" s="549">
        <v>1</v>
      </c>
      <c r="U285" s="542"/>
      <c r="V285" s="551">
        <v>43495</v>
      </c>
      <c r="W285" s="551">
        <v>43799</v>
      </c>
      <c r="X285" s="551"/>
      <c r="Y285" s="551">
        <v>43830</v>
      </c>
      <c r="Z285" s="264" t="s">
        <v>641</v>
      </c>
      <c r="AA285" s="542">
        <v>1</v>
      </c>
      <c r="AB285" s="434">
        <f t="shared" si="237"/>
        <v>1</v>
      </c>
      <c r="AC285" s="435">
        <f t="shared" si="251"/>
        <v>1</v>
      </c>
      <c r="AD285" s="736" t="str">
        <f t="shared" si="252"/>
        <v>OK</v>
      </c>
      <c r="AG285" s="738" t="str">
        <f t="shared" si="240"/>
        <v>CUMPLIDA</v>
      </c>
      <c r="BH285" s="738" t="str">
        <f t="shared" si="259"/>
        <v>CUMPLIDA</v>
      </c>
      <c r="BJ285" s="740" t="str">
        <f t="shared" si="250"/>
        <v>CERRADO</v>
      </c>
    </row>
    <row r="286" spans="1:62" s="739" customFormat="1" ht="35.1" customHeight="1" x14ac:dyDescent="0.25">
      <c r="A286" s="542"/>
      <c r="B286" s="542"/>
      <c r="C286" s="548" t="s">
        <v>154</v>
      </c>
      <c r="D286" s="542"/>
      <c r="E286" s="912"/>
      <c r="F286" s="542"/>
      <c r="G286" s="542">
        <v>10</v>
      </c>
      <c r="H286" s="622" t="s">
        <v>723</v>
      </c>
      <c r="I286" s="624" t="s">
        <v>660</v>
      </c>
      <c r="J286" s="624" t="s">
        <v>764</v>
      </c>
      <c r="K286" s="624" t="s">
        <v>781</v>
      </c>
      <c r="L286" s="624" t="s">
        <v>797</v>
      </c>
      <c r="M286" s="542">
        <v>1</v>
      </c>
      <c r="N286" s="548" t="s">
        <v>69</v>
      </c>
      <c r="O286" s="548" t="str">
        <f>IF(H286="","",VLOOKUP(H286,'[1]Procedimientos Publicar'!$C$6:$E$85,3,FALSE))</f>
        <v>SUB GERENCIA COMERCIAL</v>
      </c>
      <c r="P286" s="548" t="s">
        <v>362</v>
      </c>
      <c r="Q286" s="542"/>
      <c r="R286" s="542"/>
      <c r="S286" s="542"/>
      <c r="T286" s="549">
        <v>1</v>
      </c>
      <c r="U286" s="542"/>
      <c r="V286" s="551">
        <v>43495</v>
      </c>
      <c r="W286" s="551">
        <v>43799</v>
      </c>
      <c r="X286" s="551"/>
      <c r="Y286" s="551">
        <v>43830</v>
      </c>
      <c r="Z286" s="264" t="s">
        <v>642</v>
      </c>
      <c r="AA286" s="542">
        <v>1</v>
      </c>
      <c r="AB286" s="434">
        <f t="shared" si="237"/>
        <v>1</v>
      </c>
      <c r="AC286" s="435">
        <f t="shared" si="251"/>
        <v>1</v>
      </c>
      <c r="AD286" s="736" t="str">
        <f t="shared" si="252"/>
        <v>OK</v>
      </c>
      <c r="AG286" s="738" t="str">
        <f t="shared" si="240"/>
        <v>CUMPLIDA</v>
      </c>
      <c r="BH286" s="738" t="str">
        <f t="shared" si="259"/>
        <v>CUMPLIDA</v>
      </c>
      <c r="BJ286" s="740" t="str">
        <f t="shared" si="250"/>
        <v>CERRADO</v>
      </c>
    </row>
    <row r="287" spans="1:62" s="739" customFormat="1" ht="35.1" customHeight="1" x14ac:dyDescent="0.25">
      <c r="A287" s="542"/>
      <c r="B287" s="542"/>
      <c r="C287" s="548" t="s">
        <v>154</v>
      </c>
      <c r="D287" s="542"/>
      <c r="E287" s="912"/>
      <c r="F287" s="542"/>
      <c r="G287" s="542">
        <v>11</v>
      </c>
      <c r="H287" s="622" t="s">
        <v>723</v>
      </c>
      <c r="I287" s="623" t="s">
        <v>661</v>
      </c>
      <c r="J287" s="624" t="s">
        <v>765</v>
      </c>
      <c r="K287" s="624" t="s">
        <v>782</v>
      </c>
      <c r="L287" s="624" t="s">
        <v>798</v>
      </c>
      <c r="M287" s="542">
        <v>1</v>
      </c>
      <c r="N287" s="548" t="s">
        <v>69</v>
      </c>
      <c r="O287" s="548" t="str">
        <f>IF(H287="","",VLOOKUP(H287,'[1]Procedimientos Publicar'!$C$6:$E$85,3,FALSE))</f>
        <v>SUB GERENCIA COMERCIAL</v>
      </c>
      <c r="P287" s="548" t="s">
        <v>362</v>
      </c>
      <c r="Q287" s="542"/>
      <c r="R287" s="542"/>
      <c r="S287" s="542"/>
      <c r="T287" s="549">
        <v>1</v>
      </c>
      <c r="U287" s="542"/>
      <c r="V287" s="551">
        <v>43495</v>
      </c>
      <c r="W287" s="551">
        <v>43829</v>
      </c>
      <c r="X287" s="551"/>
      <c r="Y287" s="551">
        <v>43830</v>
      </c>
      <c r="Z287" s="264" t="s">
        <v>643</v>
      </c>
      <c r="AA287" s="542">
        <v>1</v>
      </c>
      <c r="AB287" s="434">
        <f t="shared" si="237"/>
        <v>1</v>
      </c>
      <c r="AC287" s="435">
        <f t="shared" si="251"/>
        <v>1</v>
      </c>
      <c r="AD287" s="736" t="str">
        <f t="shared" si="252"/>
        <v>OK</v>
      </c>
      <c r="AG287" s="738" t="str">
        <f t="shared" si="240"/>
        <v>CUMPLIDA</v>
      </c>
      <c r="BH287" s="738" t="str">
        <f t="shared" si="259"/>
        <v>CUMPLIDA</v>
      </c>
      <c r="BJ287" s="740" t="str">
        <f t="shared" si="250"/>
        <v>CERRADO</v>
      </c>
    </row>
    <row r="288" spans="1:62" s="739" customFormat="1" ht="35.1" customHeight="1" x14ac:dyDescent="0.25">
      <c r="A288" s="542"/>
      <c r="B288" s="542"/>
      <c r="C288" s="548" t="s">
        <v>154</v>
      </c>
      <c r="D288" s="542"/>
      <c r="E288" s="912"/>
      <c r="F288" s="542"/>
      <c r="G288" s="542">
        <v>12</v>
      </c>
      <c r="H288" s="622" t="s">
        <v>723</v>
      </c>
      <c r="I288" s="623" t="s">
        <v>662</v>
      </c>
      <c r="J288" s="624" t="s">
        <v>765</v>
      </c>
      <c r="K288" s="624" t="s">
        <v>783</v>
      </c>
      <c r="L288" s="624" t="str">
        <f>+L287</f>
        <v>Un Instructivo reglamentario de los cupos de la Entidad</v>
      </c>
      <c r="M288" s="542">
        <v>1</v>
      </c>
      <c r="N288" s="548" t="s">
        <v>69</v>
      </c>
      <c r="O288" s="548" t="str">
        <f>IF(H288="","",VLOOKUP(H288,'[1]Procedimientos Publicar'!$C$6:$E$85,3,FALSE))</f>
        <v>SUB GERENCIA COMERCIAL</v>
      </c>
      <c r="P288" s="548" t="s">
        <v>362</v>
      </c>
      <c r="Q288" s="542"/>
      <c r="R288" s="542"/>
      <c r="S288" s="542"/>
      <c r="T288" s="549">
        <v>1</v>
      </c>
      <c r="U288" s="542"/>
      <c r="V288" s="551">
        <v>43495</v>
      </c>
      <c r="W288" s="551">
        <v>43829</v>
      </c>
      <c r="X288" s="551"/>
      <c r="Y288" s="551">
        <v>43830</v>
      </c>
      <c r="Z288" s="264" t="s">
        <v>643</v>
      </c>
      <c r="AA288" s="542">
        <v>1</v>
      </c>
      <c r="AB288" s="434">
        <f t="shared" si="237"/>
        <v>1</v>
      </c>
      <c r="AC288" s="435">
        <f t="shared" si="251"/>
        <v>1</v>
      </c>
      <c r="AD288" s="736" t="str">
        <f t="shared" si="252"/>
        <v>OK</v>
      </c>
      <c r="AG288" s="738" t="str">
        <f t="shared" si="240"/>
        <v>CUMPLIDA</v>
      </c>
      <c r="BH288" s="738" t="str">
        <f t="shared" si="259"/>
        <v>CUMPLIDA</v>
      </c>
      <c r="BJ288" s="740" t="str">
        <f t="shared" si="250"/>
        <v>CERRADO</v>
      </c>
    </row>
    <row r="289" spans="1:62" s="739" customFormat="1" ht="35.1" customHeight="1" x14ac:dyDescent="0.25">
      <c r="A289" s="542"/>
      <c r="B289" s="542"/>
      <c r="C289" s="548" t="s">
        <v>154</v>
      </c>
      <c r="D289" s="542"/>
      <c r="E289" s="912"/>
      <c r="F289" s="542"/>
      <c r="G289" s="542">
        <v>13</v>
      </c>
      <c r="H289" s="622" t="s">
        <v>723</v>
      </c>
      <c r="I289" s="623" t="s">
        <v>631</v>
      </c>
      <c r="J289" s="624" t="s">
        <v>765</v>
      </c>
      <c r="K289" s="624" t="s">
        <v>783</v>
      </c>
      <c r="L289" s="624" t="str">
        <f>+L288</f>
        <v>Un Instructivo reglamentario de los cupos de la Entidad</v>
      </c>
      <c r="M289" s="542">
        <v>1</v>
      </c>
      <c r="N289" s="548" t="s">
        <v>69</v>
      </c>
      <c r="O289" s="548" t="str">
        <f>IF(H289="","",VLOOKUP(H289,'[1]Procedimientos Publicar'!$C$6:$E$85,3,FALSE))</f>
        <v>SUB GERENCIA COMERCIAL</v>
      </c>
      <c r="P289" s="548" t="s">
        <v>362</v>
      </c>
      <c r="Q289" s="542"/>
      <c r="R289" s="542"/>
      <c r="S289" s="542"/>
      <c r="T289" s="549">
        <v>1</v>
      </c>
      <c r="U289" s="542"/>
      <c r="V289" s="551">
        <v>43495</v>
      </c>
      <c r="W289" s="551">
        <v>43829</v>
      </c>
      <c r="X289" s="551"/>
      <c r="Y289" s="551">
        <v>43830</v>
      </c>
      <c r="Z289" s="264" t="s">
        <v>643</v>
      </c>
      <c r="AA289" s="542">
        <v>1</v>
      </c>
      <c r="AB289" s="434">
        <f t="shared" si="237"/>
        <v>1</v>
      </c>
      <c r="AC289" s="435">
        <f t="shared" si="251"/>
        <v>1</v>
      </c>
      <c r="AD289" s="736" t="str">
        <f t="shared" si="252"/>
        <v>OK</v>
      </c>
      <c r="AG289" s="738" t="str">
        <f t="shared" si="240"/>
        <v>CUMPLIDA</v>
      </c>
      <c r="BH289" s="738" t="str">
        <f t="shared" si="259"/>
        <v>CUMPLIDA</v>
      </c>
      <c r="BJ289" s="740" t="str">
        <f t="shared" si="250"/>
        <v>CERRADO</v>
      </c>
    </row>
    <row r="290" spans="1:62" s="739" customFormat="1" ht="35.1" customHeight="1" x14ac:dyDescent="0.25">
      <c r="A290" s="542"/>
      <c r="B290" s="542"/>
      <c r="C290" s="548" t="s">
        <v>154</v>
      </c>
      <c r="D290" s="542"/>
      <c r="E290" s="912"/>
      <c r="F290" s="542"/>
      <c r="G290" s="542">
        <v>14</v>
      </c>
      <c r="H290" s="622" t="s">
        <v>723</v>
      </c>
      <c r="I290" s="624" t="s">
        <v>663</v>
      </c>
      <c r="J290" s="624" t="s">
        <v>765</v>
      </c>
      <c r="K290" s="624" t="s">
        <v>783</v>
      </c>
      <c r="L290" s="624" t="str">
        <f>+L289</f>
        <v>Un Instructivo reglamentario de los cupos de la Entidad</v>
      </c>
      <c r="M290" s="542">
        <v>1</v>
      </c>
      <c r="N290" s="548" t="s">
        <v>69</v>
      </c>
      <c r="O290" s="548" t="str">
        <f>IF(H290="","",VLOOKUP(H290,'[1]Procedimientos Publicar'!$C$6:$E$85,3,FALSE))</f>
        <v>SUB GERENCIA COMERCIAL</v>
      </c>
      <c r="P290" s="548" t="s">
        <v>362</v>
      </c>
      <c r="Q290" s="542"/>
      <c r="R290" s="542"/>
      <c r="S290" s="542"/>
      <c r="T290" s="549">
        <v>1</v>
      </c>
      <c r="U290" s="542"/>
      <c r="V290" s="551">
        <v>43495</v>
      </c>
      <c r="W290" s="551">
        <v>43829</v>
      </c>
      <c r="X290" s="551"/>
      <c r="Y290" s="551">
        <v>43830</v>
      </c>
      <c r="Z290" s="264" t="s">
        <v>643</v>
      </c>
      <c r="AA290" s="542">
        <v>1</v>
      </c>
      <c r="AB290" s="434">
        <f>(IF(AA290="","",IF(OR($M290=0,$M290="",$Y290=""),"",AA290/$M290)))</f>
        <v>1</v>
      </c>
      <c r="AC290" s="435">
        <f t="shared" si="251"/>
        <v>1</v>
      </c>
      <c r="AD290" s="736" t="str">
        <f t="shared" si="252"/>
        <v>OK</v>
      </c>
      <c r="AG290" s="738" t="str">
        <f t="shared" si="240"/>
        <v>CUMPLIDA</v>
      </c>
      <c r="BH290" s="738" t="str">
        <f t="shared" si="259"/>
        <v>CUMPLIDA</v>
      </c>
      <c r="BJ290" s="740" t="str">
        <f>IF(AG290="CUMPLIDA","CERRADO","ABIERTO")</f>
        <v>CERRADO</v>
      </c>
    </row>
    <row r="291" spans="1:62" s="739" customFormat="1" ht="35.1" customHeight="1" x14ac:dyDescent="0.25">
      <c r="A291" s="542"/>
      <c r="B291" s="542"/>
      <c r="C291" s="548" t="s">
        <v>154</v>
      </c>
      <c r="D291" s="542"/>
      <c r="E291" s="912"/>
      <c r="F291" s="542"/>
      <c r="G291" s="542">
        <v>15</v>
      </c>
      <c r="H291" s="622" t="s">
        <v>723</v>
      </c>
      <c r="I291" s="624" t="s">
        <v>632</v>
      </c>
      <c r="J291" s="624" t="s">
        <v>766</v>
      </c>
      <c r="K291" s="624" t="s">
        <v>784</v>
      </c>
      <c r="L291" s="624" t="s">
        <v>799</v>
      </c>
      <c r="M291" s="542">
        <v>1</v>
      </c>
      <c r="N291" s="548" t="s">
        <v>69</v>
      </c>
      <c r="O291" s="548" t="str">
        <f>IF(H291="","",VLOOKUP(H291,'[1]Procedimientos Publicar'!$C$6:$E$85,3,FALSE))</f>
        <v>SUB GERENCIA COMERCIAL</v>
      </c>
      <c r="P291" s="548" t="s">
        <v>362</v>
      </c>
      <c r="Q291" s="542"/>
      <c r="R291" s="542"/>
      <c r="S291" s="542"/>
      <c r="T291" s="549">
        <v>1</v>
      </c>
      <c r="U291" s="542"/>
      <c r="V291" s="551">
        <v>43495</v>
      </c>
      <c r="W291" s="551">
        <v>43829</v>
      </c>
      <c r="X291" s="551"/>
      <c r="Y291" s="551">
        <v>43830</v>
      </c>
      <c r="Z291" s="581" t="s">
        <v>644</v>
      </c>
      <c r="AA291" s="542">
        <v>0.5</v>
      </c>
      <c r="AB291" s="434">
        <f>(IF(AA291="","",IF(OR($M291=0,$M291="",$Y291=""),"",AA291/$M291)))</f>
        <v>0.5</v>
      </c>
      <c r="AC291" s="435">
        <f t="shared" si="251"/>
        <v>0.5</v>
      </c>
      <c r="AD291" s="736" t="str">
        <f t="shared" si="252"/>
        <v>EN TERMINO</v>
      </c>
      <c r="AG291" s="738" t="str">
        <f t="shared" si="240"/>
        <v>PENDIENTE</v>
      </c>
      <c r="AH291" s="5">
        <v>44012</v>
      </c>
      <c r="AI291" s="734" t="s">
        <v>1121</v>
      </c>
      <c r="AJ291" s="739">
        <v>1</v>
      </c>
      <c r="AK291" s="745">
        <f>(IF(AJ291="","",IF(OR($M291=0,$M291="",AH291=""),"",AJ291/$M291)))</f>
        <v>1</v>
      </c>
      <c r="AL291" s="744">
        <f>(IF(OR($T291="",AK291=""),"",IF(OR($T291=0,AK291=0),0,IF((AK291*100%)/$T291&gt;100%,100%,(AK291*100%)/$T291))))</f>
        <v>1</v>
      </c>
      <c r="AM291" s="736" t="str">
        <f>IF(AI291="","",IF(AL291&lt;100%, IF(AL291&lt;50%, "ALERTA","EN TERMINO"), IF(AL291=100%, "OK", "EN TERMINO")))</f>
        <v>OK</v>
      </c>
      <c r="AN291" s="748" t="s">
        <v>1124</v>
      </c>
      <c r="AP291" s="738" t="str">
        <f>IF(AL291=100%,IF(AL291&gt;50%,"CUMPLIDA","PENDIENTE"),IF(AL291&lt;50%,"INCUMPLIDA","PENDIENTE"))</f>
        <v>CUMPLIDA</v>
      </c>
      <c r="BH291" s="738" t="str">
        <f>IF(AL291=100%,"CUMPLIDA","INCUMPLIDA")</f>
        <v>CUMPLIDA</v>
      </c>
      <c r="BJ291" s="740" t="str">
        <f>IF(BH291="CUMPLIDA","CERRADO","ABIERTO")</f>
        <v>CERRADO</v>
      </c>
    </row>
    <row r="292" spans="1:62" s="739" customFormat="1" ht="35.1" customHeight="1" x14ac:dyDescent="0.25">
      <c r="A292" s="542"/>
      <c r="B292" s="542"/>
      <c r="C292" s="548" t="s">
        <v>154</v>
      </c>
      <c r="D292" s="542"/>
      <c r="E292" s="912"/>
      <c r="F292" s="542"/>
      <c r="G292" s="542">
        <v>16</v>
      </c>
      <c r="H292" s="622" t="s">
        <v>723</v>
      </c>
      <c r="I292" s="624" t="s">
        <v>633</v>
      </c>
      <c r="J292" s="624" t="s">
        <v>767</v>
      </c>
      <c r="K292" s="624" t="s">
        <v>785</v>
      </c>
      <c r="L292" s="624" t="s">
        <v>800</v>
      </c>
      <c r="M292" s="542">
        <v>1</v>
      </c>
      <c r="N292" s="548" t="s">
        <v>69</v>
      </c>
      <c r="O292" s="548" t="str">
        <f>IF(H292="","",VLOOKUP(H292,'[1]Procedimientos Publicar'!$C$6:$E$85,3,FALSE))</f>
        <v>SUB GERENCIA COMERCIAL</v>
      </c>
      <c r="P292" s="548" t="s">
        <v>362</v>
      </c>
      <c r="Q292" s="542"/>
      <c r="R292" s="542"/>
      <c r="S292" s="542"/>
      <c r="T292" s="549">
        <v>1</v>
      </c>
      <c r="U292" s="542"/>
      <c r="V292" s="551">
        <v>43495</v>
      </c>
      <c r="W292" s="551">
        <v>43768</v>
      </c>
      <c r="X292" s="551"/>
      <c r="Y292" s="551">
        <v>43830</v>
      </c>
      <c r="Z292" s="581" t="s">
        <v>645</v>
      </c>
      <c r="AA292" s="542">
        <v>0.5</v>
      </c>
      <c r="AB292" s="434">
        <f t="shared" si="237"/>
        <v>0.5</v>
      </c>
      <c r="AC292" s="435">
        <f t="shared" si="251"/>
        <v>0.5</v>
      </c>
      <c r="AD292" s="736" t="str">
        <f t="shared" si="252"/>
        <v>EN TERMINO</v>
      </c>
      <c r="AG292" s="738" t="str">
        <f t="shared" si="240"/>
        <v>PENDIENTE</v>
      </c>
      <c r="AH292" s="5">
        <v>44012</v>
      </c>
      <c r="AI292" s="734" t="s">
        <v>1120</v>
      </c>
      <c r="AJ292" s="739">
        <v>1</v>
      </c>
      <c r="AK292" s="745">
        <f>(IF(AJ292="","",IF(OR($M292=0,$M292="",AH292=""),"",AJ292/$M292)))</f>
        <v>1</v>
      </c>
      <c r="AL292" s="744">
        <f>(IF(OR($T292="",AK292=""),"",IF(OR($T292=0,AK292=0),0,IF((AK292*100%)/$T292&gt;100%,100%,(AK292*100%)/$T292))))</f>
        <v>1</v>
      </c>
      <c r="AM292" s="736" t="str">
        <f>IF(AI292="","",IF(AL292&lt;100%, IF(AL292&lt;50%, "ALERTA","EN TERMINO"), IF(AL292=100%, "OK", "EN TERMINO")))</f>
        <v>OK</v>
      </c>
      <c r="AN292" s="748" t="s">
        <v>1124</v>
      </c>
      <c r="AP292" s="738" t="str">
        <f>IF(AL292=100%,IF(AL292&gt;50%,"CUMPLIDA","PENDIENTE"),IF(AL292&lt;50%,"INCUMPLIDA","PENDIENTE"))</f>
        <v>CUMPLIDA</v>
      </c>
      <c r="BH292" s="738" t="str">
        <f>IF(AL292=100%,"CUMPLIDA","INCUMPLIDA")</f>
        <v>CUMPLIDA</v>
      </c>
      <c r="BJ292" s="740" t="str">
        <f>IF(BH292="CUMPLIDA","CERRADO","ABIERTO")</f>
        <v>CERRADO</v>
      </c>
    </row>
    <row r="293" spans="1:62" s="739" customFormat="1" ht="35.1" customHeight="1" x14ac:dyDescent="0.25">
      <c r="A293" s="542"/>
      <c r="B293" s="542"/>
      <c r="C293" s="548" t="s">
        <v>154</v>
      </c>
      <c r="D293" s="542"/>
      <c r="E293" s="912"/>
      <c r="F293" s="542"/>
      <c r="G293" s="542">
        <v>17</v>
      </c>
      <c r="H293" s="622" t="s">
        <v>723</v>
      </c>
      <c r="I293" s="624" t="s">
        <v>634</v>
      </c>
      <c r="J293" s="624" t="s">
        <v>768</v>
      </c>
      <c r="K293" s="624" t="s">
        <v>786</v>
      </c>
      <c r="L293" s="624" t="s">
        <v>801</v>
      </c>
      <c r="M293" s="542">
        <v>1</v>
      </c>
      <c r="N293" s="548" t="s">
        <v>69</v>
      </c>
      <c r="O293" s="548" t="str">
        <f>IF(H293="","",VLOOKUP(H293,'[1]Procedimientos Publicar'!$C$6:$E$85,3,FALSE))</f>
        <v>SUB GERENCIA COMERCIAL</v>
      </c>
      <c r="P293" s="548" t="s">
        <v>362</v>
      </c>
      <c r="Q293" s="542"/>
      <c r="R293" s="542"/>
      <c r="S293" s="542"/>
      <c r="T293" s="549">
        <v>1</v>
      </c>
      <c r="U293" s="542"/>
      <c r="V293" s="551">
        <v>43495</v>
      </c>
      <c r="W293" s="551">
        <v>43829</v>
      </c>
      <c r="X293" s="551"/>
      <c r="Y293" s="551">
        <v>43830</v>
      </c>
      <c r="Z293" s="265" t="s">
        <v>646</v>
      </c>
      <c r="AA293" s="542">
        <v>1</v>
      </c>
      <c r="AB293" s="434">
        <f t="shared" si="237"/>
        <v>1</v>
      </c>
      <c r="AC293" s="435">
        <f t="shared" si="251"/>
        <v>1</v>
      </c>
      <c r="AD293" s="736" t="str">
        <f t="shared" si="252"/>
        <v>OK</v>
      </c>
      <c r="AG293" s="738" t="str">
        <f t="shared" si="240"/>
        <v>CUMPLIDA</v>
      </c>
      <c r="BH293" s="738" t="str">
        <f t="shared" si="259"/>
        <v>CUMPLIDA</v>
      </c>
      <c r="BJ293" s="740" t="str">
        <f t="shared" ref="BJ293:BJ296" si="262">IF(BH293="CUMPLIDA","CERRADO","ABIERTO")</f>
        <v>CERRADO</v>
      </c>
    </row>
    <row r="294" spans="1:62" s="739" customFormat="1" ht="35.1" customHeight="1" x14ac:dyDescent="0.25">
      <c r="A294" s="542"/>
      <c r="B294" s="542"/>
      <c r="C294" s="548" t="s">
        <v>154</v>
      </c>
      <c r="D294" s="542"/>
      <c r="E294" s="912"/>
      <c r="F294" s="542"/>
      <c r="G294" s="542">
        <v>18</v>
      </c>
      <c r="H294" s="622" t="s">
        <v>723</v>
      </c>
      <c r="I294" s="624" t="s">
        <v>635</v>
      </c>
      <c r="J294" s="624" t="s">
        <v>769</v>
      </c>
      <c r="K294" s="624" t="s">
        <v>787</v>
      </c>
      <c r="L294" s="624" t="s">
        <v>802</v>
      </c>
      <c r="M294" s="542">
        <v>1</v>
      </c>
      <c r="N294" s="548" t="s">
        <v>69</v>
      </c>
      <c r="O294" s="548" t="str">
        <f>IF(H294="","",VLOOKUP(H294,'[1]Procedimientos Publicar'!$C$6:$E$85,3,FALSE))</f>
        <v>SUB GERENCIA COMERCIAL</v>
      </c>
      <c r="P294" s="548" t="s">
        <v>362</v>
      </c>
      <c r="Q294" s="542"/>
      <c r="R294" s="542"/>
      <c r="S294" s="542"/>
      <c r="T294" s="549">
        <v>1</v>
      </c>
      <c r="U294" s="542"/>
      <c r="V294" s="625" t="s">
        <v>806</v>
      </c>
      <c r="W294" s="551">
        <v>43829</v>
      </c>
      <c r="X294" s="551"/>
      <c r="Y294" s="551">
        <v>43830</v>
      </c>
      <c r="Z294" s="264" t="s">
        <v>691</v>
      </c>
      <c r="AA294" s="542">
        <v>1</v>
      </c>
      <c r="AB294" s="434">
        <f t="shared" si="237"/>
        <v>1</v>
      </c>
      <c r="AC294" s="435">
        <f t="shared" si="251"/>
        <v>1</v>
      </c>
      <c r="AD294" s="736" t="str">
        <f t="shared" si="252"/>
        <v>OK</v>
      </c>
      <c r="AG294" s="738" t="str">
        <f t="shared" si="240"/>
        <v>CUMPLIDA</v>
      </c>
      <c r="BH294" s="738" t="str">
        <f t="shared" si="259"/>
        <v>CUMPLIDA</v>
      </c>
      <c r="BJ294" s="740" t="str">
        <f t="shared" si="262"/>
        <v>CERRADO</v>
      </c>
    </row>
    <row r="295" spans="1:62" s="739" customFormat="1" ht="35.1" customHeight="1" x14ac:dyDescent="0.25">
      <c r="A295" s="542"/>
      <c r="B295" s="542"/>
      <c r="C295" s="548" t="s">
        <v>154</v>
      </c>
      <c r="D295" s="542"/>
      <c r="E295" s="912"/>
      <c r="F295" s="542"/>
      <c r="G295" s="542">
        <v>19</v>
      </c>
      <c r="H295" s="622" t="s">
        <v>723</v>
      </c>
      <c r="I295" s="624" t="s">
        <v>636</v>
      </c>
      <c r="J295" s="624" t="s">
        <v>770</v>
      </c>
      <c r="K295" s="624" t="s">
        <v>788</v>
      </c>
      <c r="L295" s="624" t="s">
        <v>803</v>
      </c>
      <c r="M295" s="542">
        <v>1</v>
      </c>
      <c r="N295" s="548" t="s">
        <v>69</v>
      </c>
      <c r="O295" s="548" t="str">
        <f>IF(H295="","",VLOOKUP(H295,'[1]Procedimientos Publicar'!$C$6:$E$85,3,FALSE))</f>
        <v>SUB GERENCIA COMERCIAL</v>
      </c>
      <c r="P295" s="548" t="s">
        <v>362</v>
      </c>
      <c r="Q295" s="542"/>
      <c r="R295" s="542"/>
      <c r="S295" s="542"/>
      <c r="T295" s="549">
        <v>1</v>
      </c>
      <c r="U295" s="542"/>
      <c r="V295" s="625" t="s">
        <v>806</v>
      </c>
      <c r="W295" s="551">
        <v>43829</v>
      </c>
      <c r="X295" s="551"/>
      <c r="Y295" s="551">
        <v>43830</v>
      </c>
      <c r="Z295" s="264" t="s">
        <v>647</v>
      </c>
      <c r="AA295" s="542">
        <v>1</v>
      </c>
      <c r="AB295" s="434">
        <f t="shared" si="237"/>
        <v>1</v>
      </c>
      <c r="AC295" s="435">
        <f t="shared" si="251"/>
        <v>1</v>
      </c>
      <c r="AD295" s="736" t="str">
        <f t="shared" si="252"/>
        <v>OK</v>
      </c>
      <c r="AG295" s="738" t="str">
        <f t="shared" si="240"/>
        <v>CUMPLIDA</v>
      </c>
      <c r="BH295" s="738" t="str">
        <f t="shared" si="259"/>
        <v>CUMPLIDA</v>
      </c>
      <c r="BJ295" s="740" t="str">
        <f t="shared" si="262"/>
        <v>CERRADO</v>
      </c>
    </row>
    <row r="296" spans="1:62" s="739" customFormat="1" ht="35.1" customHeight="1" x14ac:dyDescent="0.25">
      <c r="A296" s="542"/>
      <c r="B296" s="542"/>
      <c r="C296" s="548" t="s">
        <v>154</v>
      </c>
      <c r="D296" s="542"/>
      <c r="E296" s="912"/>
      <c r="F296" s="542"/>
      <c r="G296" s="542">
        <v>20</v>
      </c>
      <c r="H296" s="622" t="s">
        <v>723</v>
      </c>
      <c r="I296" s="624" t="s">
        <v>1122</v>
      </c>
      <c r="J296" s="624" t="s">
        <v>771</v>
      </c>
      <c r="K296" s="624" t="s">
        <v>1123</v>
      </c>
      <c r="L296" s="624" t="s">
        <v>804</v>
      </c>
      <c r="M296" s="542">
        <v>1</v>
      </c>
      <c r="N296" s="548" t="s">
        <v>69</v>
      </c>
      <c r="O296" s="548" t="str">
        <f>IF(H296="","",VLOOKUP(H296,'[1]Procedimientos Publicar'!$C$6:$E$85,3,FALSE))</f>
        <v>SUB GERENCIA COMERCIAL</v>
      </c>
      <c r="P296" s="548" t="s">
        <v>362</v>
      </c>
      <c r="Q296" s="542"/>
      <c r="R296" s="542"/>
      <c r="S296" s="542"/>
      <c r="T296" s="549">
        <v>1</v>
      </c>
      <c r="U296" s="542"/>
      <c r="V296" s="625" t="s">
        <v>806</v>
      </c>
      <c r="W296" s="551">
        <v>43829</v>
      </c>
      <c r="X296" s="551"/>
      <c r="Y296" s="551">
        <v>43830</v>
      </c>
      <c r="Z296" s="581" t="s">
        <v>1113</v>
      </c>
      <c r="AA296" s="542">
        <v>0.5</v>
      </c>
      <c r="AB296" s="434">
        <f t="shared" si="237"/>
        <v>0.5</v>
      </c>
      <c r="AC296" s="435">
        <f t="shared" si="251"/>
        <v>0.5</v>
      </c>
      <c r="AD296" s="736" t="str">
        <f t="shared" si="252"/>
        <v>EN TERMINO</v>
      </c>
      <c r="AG296" s="738" t="str">
        <f t="shared" si="240"/>
        <v>PENDIENTE</v>
      </c>
      <c r="AH296" s="5">
        <v>44012</v>
      </c>
      <c r="AI296" s="737" t="s">
        <v>1119</v>
      </c>
      <c r="AJ296" s="739">
        <v>1</v>
      </c>
      <c r="AK296" s="745">
        <f>(IF(AJ296="","",IF(OR($M296=0,$M296="",AH296=""),"",AJ296/$M296)))</f>
        <v>1</v>
      </c>
      <c r="AL296" s="744">
        <f>(IF(OR($T296="",AK296=""),"",IF(OR($T296=0,AK296=0),0,IF((AK296*100%)/$T296&gt;100%,100%,(AK296*100%)/$T296))))</f>
        <v>1</v>
      </c>
      <c r="AM296" s="736" t="str">
        <f>IF(AI296="","",IF(AL296&lt;100%, IF(AL296&lt;50%, "ALERTA","EN TERMINO"), IF(AL296=100%, "OK", "EN TERMINO")))</f>
        <v>OK</v>
      </c>
      <c r="AN296" s="748" t="s">
        <v>1124</v>
      </c>
      <c r="AP296" s="738" t="str">
        <f>IF(AL296=100%,IF(AL296&gt;50%,"CUMPLIDA","PENDIENTE"),IF(AL296&lt;50%,"INCUMPLIDA","PENDIENTE"))</f>
        <v>CUMPLIDA</v>
      </c>
      <c r="BH296" s="738" t="str">
        <f>IF(AL296=100%,"CUMPLIDA","INCUMPLIDA")</f>
        <v>CUMPLIDA</v>
      </c>
      <c r="BJ296" s="740" t="str">
        <f t="shared" si="262"/>
        <v>CERRADO</v>
      </c>
    </row>
    <row r="297" spans="1:62" s="739" customFormat="1" ht="35.1" customHeight="1" x14ac:dyDescent="0.25">
      <c r="A297" s="564"/>
      <c r="B297" s="564"/>
      <c r="C297" s="568" t="s">
        <v>154</v>
      </c>
      <c r="D297" s="564"/>
      <c r="E297" s="897" t="s">
        <v>674</v>
      </c>
      <c r="F297" s="564"/>
      <c r="G297" s="564">
        <v>1</v>
      </c>
      <c r="H297" s="656" t="s">
        <v>723</v>
      </c>
      <c r="I297" s="657" t="s">
        <v>678</v>
      </c>
      <c r="J297" s="658" t="s">
        <v>807</v>
      </c>
      <c r="K297" s="659" t="s">
        <v>823</v>
      </c>
      <c r="L297" s="659" t="s">
        <v>837</v>
      </c>
      <c r="M297" s="564">
        <v>1</v>
      </c>
      <c r="N297" s="568" t="s">
        <v>69</v>
      </c>
      <c r="O297" s="568" t="str">
        <f>IF(H297="","",VLOOKUP(H297,'[1]Procedimientos Publicar'!$C$6:$E$85,3,FALSE))</f>
        <v>SUB GERENCIA COMERCIAL</v>
      </c>
      <c r="P297" s="568" t="s">
        <v>362</v>
      </c>
      <c r="Q297" s="564"/>
      <c r="R297" s="564"/>
      <c r="S297" s="564"/>
      <c r="T297" s="569">
        <v>1</v>
      </c>
      <c r="U297" s="564"/>
      <c r="V297" s="570">
        <v>43636</v>
      </c>
      <c r="W297" s="570">
        <v>43672</v>
      </c>
      <c r="X297" s="570"/>
      <c r="Y297" s="570">
        <v>43830</v>
      </c>
      <c r="Z297" s="266" t="s">
        <v>664</v>
      </c>
      <c r="AA297" s="564">
        <v>1</v>
      </c>
      <c r="AB297" s="572">
        <f t="shared" si="237"/>
        <v>1</v>
      </c>
      <c r="AC297" s="573">
        <f t="shared" si="251"/>
        <v>1</v>
      </c>
      <c r="AD297" s="736" t="str">
        <f t="shared" si="252"/>
        <v>OK</v>
      </c>
      <c r="AG297" s="738" t="str">
        <f t="shared" si="240"/>
        <v>CUMPLIDA</v>
      </c>
      <c r="AN297" s="683"/>
      <c r="BH297" s="738" t="str">
        <f t="shared" si="259"/>
        <v>CUMPLIDA</v>
      </c>
      <c r="BJ297" s="740" t="str">
        <f t="shared" si="250"/>
        <v>CERRADO</v>
      </c>
    </row>
    <row r="298" spans="1:62" s="739" customFormat="1" ht="35.1" customHeight="1" x14ac:dyDescent="0.25">
      <c r="A298" s="564"/>
      <c r="B298" s="564"/>
      <c r="C298" s="568" t="s">
        <v>154</v>
      </c>
      <c r="D298" s="564"/>
      <c r="E298" s="897"/>
      <c r="F298" s="564"/>
      <c r="G298" s="564">
        <v>2</v>
      </c>
      <c r="H298" s="656" t="s">
        <v>723</v>
      </c>
      <c r="I298" s="261" t="s">
        <v>649</v>
      </c>
      <c r="J298" s="402" t="s">
        <v>808</v>
      </c>
      <c r="K298" s="404" t="s">
        <v>824</v>
      </c>
      <c r="L298" s="659" t="s">
        <v>838</v>
      </c>
      <c r="M298" s="564">
        <v>1</v>
      </c>
      <c r="N298" s="568" t="s">
        <v>69</v>
      </c>
      <c r="O298" s="568" t="str">
        <f>IF(H298="","",VLOOKUP(H298,'[1]Procedimientos Publicar'!$C$6:$E$85,3,FALSE))</f>
        <v>SUB GERENCIA COMERCIAL</v>
      </c>
      <c r="P298" s="568" t="s">
        <v>362</v>
      </c>
      <c r="Q298" s="564"/>
      <c r="R298" s="564"/>
      <c r="S298" s="564"/>
      <c r="T298" s="569">
        <v>1</v>
      </c>
      <c r="U298" s="564"/>
      <c r="V298" s="570">
        <v>43641</v>
      </c>
      <c r="W298" s="570">
        <v>43710</v>
      </c>
      <c r="X298" s="570"/>
      <c r="Y298" s="570">
        <v>43830</v>
      </c>
      <c r="Z298" s="267" t="s">
        <v>665</v>
      </c>
      <c r="AA298" s="564">
        <v>1</v>
      </c>
      <c r="AB298" s="572">
        <f t="shared" si="237"/>
        <v>1</v>
      </c>
      <c r="AC298" s="573">
        <f t="shared" si="251"/>
        <v>1</v>
      </c>
      <c r="AD298" s="736" t="str">
        <f t="shared" si="252"/>
        <v>OK</v>
      </c>
      <c r="AG298" s="738" t="str">
        <f t="shared" si="240"/>
        <v>CUMPLIDA</v>
      </c>
      <c r="AN298" s="683"/>
      <c r="BH298" s="738" t="str">
        <f t="shared" si="259"/>
        <v>CUMPLIDA</v>
      </c>
      <c r="BJ298" s="740" t="str">
        <f t="shared" si="250"/>
        <v>CERRADO</v>
      </c>
    </row>
    <row r="299" spans="1:62" s="739" customFormat="1" ht="35.1" customHeight="1" x14ac:dyDescent="0.25">
      <c r="A299" s="564"/>
      <c r="B299" s="564"/>
      <c r="C299" s="568" t="s">
        <v>154</v>
      </c>
      <c r="D299" s="564"/>
      <c r="E299" s="897"/>
      <c r="F299" s="564"/>
      <c r="G299" s="564">
        <v>3</v>
      </c>
      <c r="H299" s="656" t="s">
        <v>723</v>
      </c>
      <c r="I299" s="261" t="s">
        <v>650</v>
      </c>
      <c r="J299" s="402" t="s">
        <v>809</v>
      </c>
      <c r="K299" s="404" t="s">
        <v>825</v>
      </c>
      <c r="L299" s="659" t="s">
        <v>484</v>
      </c>
      <c r="M299" s="564">
        <v>1</v>
      </c>
      <c r="N299" s="568" t="s">
        <v>69</v>
      </c>
      <c r="O299" s="568" t="str">
        <f>IF(H299="","",VLOOKUP(H299,'[1]Procedimientos Publicar'!$C$6:$E$85,3,FALSE))</f>
        <v>SUB GERENCIA COMERCIAL</v>
      </c>
      <c r="P299" s="568" t="s">
        <v>362</v>
      </c>
      <c r="Q299" s="564"/>
      <c r="R299" s="564"/>
      <c r="S299" s="564"/>
      <c r="T299" s="569">
        <v>1</v>
      </c>
      <c r="U299" s="564"/>
      <c r="V299" s="570">
        <v>43648</v>
      </c>
      <c r="W299" s="570">
        <v>43710</v>
      </c>
      <c r="X299" s="570"/>
      <c r="Y299" s="570">
        <v>43830</v>
      </c>
      <c r="Z299" s="266" t="s">
        <v>666</v>
      </c>
      <c r="AA299" s="564">
        <v>1</v>
      </c>
      <c r="AB299" s="572">
        <f t="shared" si="237"/>
        <v>1</v>
      </c>
      <c r="AC299" s="573">
        <f t="shared" si="251"/>
        <v>1</v>
      </c>
      <c r="AD299" s="736" t="str">
        <f t="shared" si="252"/>
        <v>OK</v>
      </c>
      <c r="AG299" s="738" t="str">
        <f t="shared" si="240"/>
        <v>CUMPLIDA</v>
      </c>
      <c r="AN299" s="683"/>
      <c r="BH299" s="738" t="str">
        <f t="shared" si="259"/>
        <v>CUMPLIDA</v>
      </c>
      <c r="BJ299" s="740" t="str">
        <f t="shared" si="250"/>
        <v>CERRADO</v>
      </c>
    </row>
    <row r="300" spans="1:62" s="739" customFormat="1" ht="35.1" customHeight="1" x14ac:dyDescent="0.25">
      <c r="A300" s="564"/>
      <c r="B300" s="564"/>
      <c r="C300" s="568" t="s">
        <v>154</v>
      </c>
      <c r="D300" s="564"/>
      <c r="E300" s="897"/>
      <c r="F300" s="564"/>
      <c r="G300" s="564">
        <v>4</v>
      </c>
      <c r="H300" s="656" t="s">
        <v>723</v>
      </c>
      <c r="I300" s="261" t="s">
        <v>651</v>
      </c>
      <c r="J300" s="402" t="s">
        <v>810</v>
      </c>
      <c r="K300" s="404" t="str">
        <f>+K299</f>
        <v>Revisión y ajuste del procedimiento PRO410-199</v>
      </c>
      <c r="L300" s="659" t="str">
        <f>+L299</f>
        <v>Procedimiento ajustado</v>
      </c>
      <c r="M300" s="564">
        <v>1</v>
      </c>
      <c r="N300" s="568" t="s">
        <v>69</v>
      </c>
      <c r="O300" s="568" t="str">
        <f>IF(H300="","",VLOOKUP(H300,'[1]Procedimientos Publicar'!$C$6:$E$85,3,FALSE))</f>
        <v>SUB GERENCIA COMERCIAL</v>
      </c>
      <c r="P300" s="568" t="s">
        <v>362</v>
      </c>
      <c r="Q300" s="564"/>
      <c r="R300" s="564"/>
      <c r="S300" s="564"/>
      <c r="T300" s="569">
        <v>1</v>
      </c>
      <c r="U300" s="564"/>
      <c r="V300" s="570">
        <v>43648</v>
      </c>
      <c r="W300" s="570">
        <v>43710</v>
      </c>
      <c r="X300" s="570"/>
      <c r="Y300" s="570">
        <v>43830</v>
      </c>
      <c r="Z300" s="266" t="s">
        <v>666</v>
      </c>
      <c r="AA300" s="564">
        <v>1</v>
      </c>
      <c r="AB300" s="572">
        <f t="shared" si="237"/>
        <v>1</v>
      </c>
      <c r="AC300" s="573">
        <f t="shared" si="251"/>
        <v>1</v>
      </c>
      <c r="AD300" s="736" t="str">
        <f t="shared" si="252"/>
        <v>OK</v>
      </c>
      <c r="AG300" s="738" t="str">
        <f t="shared" si="240"/>
        <v>CUMPLIDA</v>
      </c>
      <c r="AN300" s="683"/>
      <c r="BH300" s="738" t="str">
        <f t="shared" si="259"/>
        <v>CUMPLIDA</v>
      </c>
      <c r="BJ300" s="740" t="str">
        <f t="shared" si="250"/>
        <v>CERRADO</v>
      </c>
    </row>
    <row r="301" spans="1:62" s="739" customFormat="1" ht="35.1" customHeight="1" x14ac:dyDescent="0.25">
      <c r="A301" s="564"/>
      <c r="B301" s="564"/>
      <c r="C301" s="568" t="s">
        <v>154</v>
      </c>
      <c r="D301" s="564"/>
      <c r="E301" s="897"/>
      <c r="F301" s="564"/>
      <c r="G301" s="564">
        <v>5</v>
      </c>
      <c r="H301" s="656" t="s">
        <v>723</v>
      </c>
      <c r="I301" s="657" t="s">
        <v>679</v>
      </c>
      <c r="J301" s="658" t="s">
        <v>811</v>
      </c>
      <c r="K301" s="659" t="s">
        <v>826</v>
      </c>
      <c r="L301" s="659" t="s">
        <v>839</v>
      </c>
      <c r="M301" s="564">
        <v>1</v>
      </c>
      <c r="N301" s="568" t="s">
        <v>69</v>
      </c>
      <c r="O301" s="568" t="str">
        <f>IF(H301="","",VLOOKUP(H301,'[1]Procedimientos Publicar'!$C$6:$E$85,3,FALSE))</f>
        <v>SUB GERENCIA COMERCIAL</v>
      </c>
      <c r="P301" s="568" t="s">
        <v>362</v>
      </c>
      <c r="Q301" s="564"/>
      <c r="R301" s="564"/>
      <c r="S301" s="564"/>
      <c r="T301" s="569">
        <v>1</v>
      </c>
      <c r="U301" s="564"/>
      <c r="V301" s="570">
        <v>43641</v>
      </c>
      <c r="W301" s="570">
        <v>43738</v>
      </c>
      <c r="X301" s="570"/>
      <c r="Y301" s="570">
        <v>43830</v>
      </c>
      <c r="Z301" s="266" t="s">
        <v>667</v>
      </c>
      <c r="AA301" s="564">
        <v>1</v>
      </c>
      <c r="AB301" s="572">
        <f t="shared" si="237"/>
        <v>1</v>
      </c>
      <c r="AC301" s="573">
        <f t="shared" si="251"/>
        <v>1</v>
      </c>
      <c r="AD301" s="736" t="str">
        <f t="shared" si="252"/>
        <v>OK</v>
      </c>
      <c r="AG301" s="738" t="str">
        <f t="shared" si="240"/>
        <v>CUMPLIDA</v>
      </c>
      <c r="AN301" s="683"/>
      <c r="BH301" s="738" t="str">
        <f t="shared" si="259"/>
        <v>CUMPLIDA</v>
      </c>
      <c r="BJ301" s="740" t="str">
        <f t="shared" si="250"/>
        <v>CERRADO</v>
      </c>
    </row>
    <row r="302" spans="1:62" s="739" customFormat="1" ht="35.1" customHeight="1" x14ac:dyDescent="0.25">
      <c r="A302" s="564"/>
      <c r="B302" s="564"/>
      <c r="C302" s="568" t="s">
        <v>154</v>
      </c>
      <c r="D302" s="564"/>
      <c r="E302" s="897"/>
      <c r="F302" s="564"/>
      <c r="G302" s="564">
        <v>6</v>
      </c>
      <c r="H302" s="656" t="s">
        <v>723</v>
      </c>
      <c r="I302" s="657" t="s">
        <v>680</v>
      </c>
      <c r="J302" s="658" t="s">
        <v>812</v>
      </c>
      <c r="K302" s="659" t="s">
        <v>827</v>
      </c>
      <c r="L302" s="659" t="s">
        <v>840</v>
      </c>
      <c r="M302" s="564">
        <v>1</v>
      </c>
      <c r="N302" s="568" t="s">
        <v>69</v>
      </c>
      <c r="O302" s="568" t="str">
        <f>IF(H302="","",VLOOKUP(H302,'[1]Procedimientos Publicar'!$C$6:$E$85,3,FALSE))</f>
        <v>SUB GERENCIA COMERCIAL</v>
      </c>
      <c r="P302" s="568" t="s">
        <v>362</v>
      </c>
      <c r="Q302" s="564"/>
      <c r="R302" s="564"/>
      <c r="S302" s="564"/>
      <c r="T302" s="569">
        <v>1</v>
      </c>
      <c r="U302" s="564"/>
      <c r="V302" s="570">
        <v>43648</v>
      </c>
      <c r="W302" s="570">
        <v>43738</v>
      </c>
      <c r="X302" s="570"/>
      <c r="Y302" s="570">
        <v>43830</v>
      </c>
      <c r="Z302" s="612" t="s">
        <v>668</v>
      </c>
      <c r="AA302" s="564">
        <v>1</v>
      </c>
      <c r="AB302" s="572">
        <f t="shared" si="237"/>
        <v>1</v>
      </c>
      <c r="AC302" s="573">
        <f t="shared" si="251"/>
        <v>1</v>
      </c>
      <c r="AD302" s="736" t="str">
        <f t="shared" si="252"/>
        <v>OK</v>
      </c>
      <c r="AG302" s="738" t="str">
        <f t="shared" si="240"/>
        <v>CUMPLIDA</v>
      </c>
      <c r="AH302" s="447">
        <v>44012</v>
      </c>
      <c r="AI302" s="269" t="s">
        <v>668</v>
      </c>
      <c r="AJ302" s="740">
        <v>1</v>
      </c>
      <c r="AK302" s="745">
        <f t="shared" ref="AK302" si="263">(IF(AJ302="","",IF(OR($M302=0,$M302="",$Y302=""),"",AJ302/$M302)))</f>
        <v>1</v>
      </c>
      <c r="AL302" s="746">
        <f t="shared" ref="AL302" si="264">(IF(OR($T302="",AK302=""),"",IF(OR($T302=0,AK302=0),0,IF((AK302*100%)/$T302&gt;100%,100%,(AK302*100%)/$T302))))</f>
        <v>1</v>
      </c>
      <c r="AM302" s="736" t="str">
        <f t="shared" ref="AM302" si="265">IF(AJ302="","",IF(AL302&lt;100%, IF(AL302&lt;25%, "ALERTA","EN TERMINO"), IF(AL302=100%, "OK", "EN TERMINO")))</f>
        <v>OK</v>
      </c>
      <c r="AN302" s="446" t="s">
        <v>1056</v>
      </c>
      <c r="BH302" s="738" t="str">
        <f t="shared" si="259"/>
        <v>CUMPLIDA</v>
      </c>
      <c r="BJ302" s="740" t="str">
        <f t="shared" si="250"/>
        <v>CERRADO</v>
      </c>
    </row>
    <row r="303" spans="1:62" s="739" customFormat="1" ht="35.1" customHeight="1" x14ac:dyDescent="0.25">
      <c r="A303" s="564"/>
      <c r="B303" s="564"/>
      <c r="C303" s="568" t="s">
        <v>154</v>
      </c>
      <c r="D303" s="564"/>
      <c r="E303" s="897"/>
      <c r="F303" s="564"/>
      <c r="G303" s="564">
        <v>7</v>
      </c>
      <c r="H303" s="656" t="s">
        <v>723</v>
      </c>
      <c r="I303" s="657" t="s">
        <v>681</v>
      </c>
      <c r="J303" s="658" t="s">
        <v>813</v>
      </c>
      <c r="K303" s="659" t="s">
        <v>828</v>
      </c>
      <c r="L303" s="659" t="s">
        <v>841</v>
      </c>
      <c r="M303" s="564">
        <v>1</v>
      </c>
      <c r="N303" s="568" t="s">
        <v>69</v>
      </c>
      <c r="O303" s="568" t="str">
        <f>IF(H303="","",VLOOKUP(H303,'[1]Procedimientos Publicar'!$C$6:$E$85,3,FALSE))</f>
        <v>SUB GERENCIA COMERCIAL</v>
      </c>
      <c r="P303" s="568" t="s">
        <v>362</v>
      </c>
      <c r="Q303" s="564"/>
      <c r="R303" s="564"/>
      <c r="S303" s="564"/>
      <c r="T303" s="569">
        <v>1</v>
      </c>
      <c r="U303" s="564"/>
      <c r="V303" s="570">
        <v>43641</v>
      </c>
      <c r="W303" s="570">
        <v>43671</v>
      </c>
      <c r="X303" s="570"/>
      <c r="Y303" s="570">
        <v>43830</v>
      </c>
      <c r="Z303" s="266" t="s">
        <v>669</v>
      </c>
      <c r="AA303" s="564">
        <v>1</v>
      </c>
      <c r="AB303" s="572">
        <f t="shared" si="237"/>
        <v>1</v>
      </c>
      <c r="AC303" s="573">
        <f t="shared" si="251"/>
        <v>1</v>
      </c>
      <c r="AD303" s="736" t="str">
        <f t="shared" si="252"/>
        <v>OK</v>
      </c>
      <c r="AG303" s="738" t="str">
        <f t="shared" si="240"/>
        <v>CUMPLIDA</v>
      </c>
      <c r="AN303" s="683"/>
      <c r="BH303" s="738" t="str">
        <f t="shared" si="259"/>
        <v>CUMPLIDA</v>
      </c>
      <c r="BJ303" s="740" t="str">
        <f t="shared" si="250"/>
        <v>CERRADO</v>
      </c>
    </row>
    <row r="304" spans="1:62" s="739" customFormat="1" ht="35.1" customHeight="1" x14ac:dyDescent="0.25">
      <c r="A304" s="564"/>
      <c r="B304" s="564"/>
      <c r="C304" s="568" t="s">
        <v>154</v>
      </c>
      <c r="D304" s="564"/>
      <c r="E304" s="897"/>
      <c r="F304" s="564"/>
      <c r="G304" s="564">
        <v>8</v>
      </c>
      <c r="H304" s="656" t="s">
        <v>723</v>
      </c>
      <c r="I304" s="262" t="s">
        <v>652</v>
      </c>
      <c r="J304" s="658" t="s">
        <v>814</v>
      </c>
      <c r="K304" s="659" t="s">
        <v>829</v>
      </c>
      <c r="L304" s="659" t="s">
        <v>842</v>
      </c>
      <c r="M304" s="564">
        <v>3</v>
      </c>
      <c r="N304" s="568" t="s">
        <v>69</v>
      </c>
      <c r="O304" s="568" t="str">
        <f>IF(H304="","",VLOOKUP(H304,'[1]Procedimientos Publicar'!$C$6:$E$85,3,FALSE))</f>
        <v>SUB GERENCIA COMERCIAL</v>
      </c>
      <c r="P304" s="568" t="s">
        <v>362</v>
      </c>
      <c r="Q304" s="564"/>
      <c r="R304" s="564"/>
      <c r="S304" s="564"/>
      <c r="T304" s="569">
        <v>1</v>
      </c>
      <c r="U304" s="564"/>
      <c r="V304" s="570">
        <v>43641</v>
      </c>
      <c r="W304" s="570">
        <v>43707</v>
      </c>
      <c r="X304" s="570"/>
      <c r="Y304" s="570">
        <v>43830</v>
      </c>
      <c r="Z304" s="266" t="s">
        <v>670</v>
      </c>
      <c r="AA304" s="564">
        <v>3</v>
      </c>
      <c r="AB304" s="572">
        <f t="shared" si="237"/>
        <v>1</v>
      </c>
      <c r="AC304" s="573">
        <f t="shared" si="251"/>
        <v>1</v>
      </c>
      <c r="AD304" s="736" t="str">
        <f t="shared" si="252"/>
        <v>OK</v>
      </c>
      <c r="AG304" s="738" t="str">
        <f t="shared" si="240"/>
        <v>CUMPLIDA</v>
      </c>
      <c r="AN304" s="683"/>
      <c r="BH304" s="738" t="str">
        <f t="shared" si="259"/>
        <v>CUMPLIDA</v>
      </c>
      <c r="BJ304" s="740" t="str">
        <f t="shared" si="250"/>
        <v>CERRADO</v>
      </c>
    </row>
    <row r="305" spans="1:62" s="739" customFormat="1" ht="35.1" customHeight="1" x14ac:dyDescent="0.25">
      <c r="A305" s="564"/>
      <c r="B305" s="564"/>
      <c r="C305" s="568" t="s">
        <v>154</v>
      </c>
      <c r="D305" s="564"/>
      <c r="E305" s="897"/>
      <c r="F305" s="564"/>
      <c r="G305" s="564">
        <v>9</v>
      </c>
      <c r="H305" s="656" t="s">
        <v>723</v>
      </c>
      <c r="I305" s="657" t="s">
        <v>682</v>
      </c>
      <c r="J305" s="658" t="s">
        <v>815</v>
      </c>
      <c r="K305" s="659" t="s">
        <v>830</v>
      </c>
      <c r="L305" s="659" t="s">
        <v>843</v>
      </c>
      <c r="M305" s="564">
        <v>1</v>
      </c>
      <c r="N305" s="568" t="s">
        <v>69</v>
      </c>
      <c r="O305" s="568" t="str">
        <f>IF(H305="","",VLOOKUP(H305,'[1]Procedimientos Publicar'!$C$6:$E$85,3,FALSE))</f>
        <v>SUB GERENCIA COMERCIAL</v>
      </c>
      <c r="P305" s="568" t="s">
        <v>362</v>
      </c>
      <c r="Q305" s="564"/>
      <c r="R305" s="564"/>
      <c r="S305" s="564"/>
      <c r="T305" s="569">
        <v>1</v>
      </c>
      <c r="U305" s="564"/>
      <c r="V305" s="570">
        <v>43641</v>
      </c>
      <c r="W305" s="570">
        <v>43707</v>
      </c>
      <c r="X305" s="570"/>
      <c r="Y305" s="570">
        <v>43830</v>
      </c>
      <c r="Z305" s="266" t="s">
        <v>671</v>
      </c>
      <c r="AA305" s="564">
        <v>1</v>
      </c>
      <c r="AB305" s="572">
        <f t="shared" si="237"/>
        <v>1</v>
      </c>
      <c r="AC305" s="573">
        <f t="shared" si="251"/>
        <v>1</v>
      </c>
      <c r="AD305" s="736" t="str">
        <f t="shared" si="252"/>
        <v>OK</v>
      </c>
      <c r="AG305" s="738" t="str">
        <f t="shared" si="240"/>
        <v>CUMPLIDA</v>
      </c>
      <c r="AN305" s="683"/>
      <c r="BH305" s="738" t="str">
        <f t="shared" si="259"/>
        <v>CUMPLIDA</v>
      </c>
      <c r="BJ305" s="740" t="str">
        <f t="shared" si="250"/>
        <v>CERRADO</v>
      </c>
    </row>
    <row r="306" spans="1:62" s="739" customFormat="1" ht="35.1" customHeight="1" x14ac:dyDescent="0.25">
      <c r="A306" s="564"/>
      <c r="B306" s="564"/>
      <c r="C306" s="568" t="s">
        <v>154</v>
      </c>
      <c r="D306" s="564"/>
      <c r="E306" s="897"/>
      <c r="F306" s="564"/>
      <c r="G306" s="564">
        <v>10</v>
      </c>
      <c r="H306" s="656" t="s">
        <v>723</v>
      </c>
      <c r="I306" s="657" t="s">
        <v>683</v>
      </c>
      <c r="J306" s="658" t="s">
        <v>816</v>
      </c>
      <c r="K306" s="659" t="s">
        <v>831</v>
      </c>
      <c r="L306" s="659" t="s">
        <v>841</v>
      </c>
      <c r="M306" s="564">
        <v>1</v>
      </c>
      <c r="N306" s="568" t="s">
        <v>69</v>
      </c>
      <c r="O306" s="568" t="str">
        <f>IF(H306="","",VLOOKUP(H306,'[1]Procedimientos Publicar'!$C$6:$E$85,3,FALSE))</f>
        <v>SUB GERENCIA COMERCIAL</v>
      </c>
      <c r="P306" s="568" t="s">
        <v>362</v>
      </c>
      <c r="Q306" s="564"/>
      <c r="R306" s="564"/>
      <c r="S306" s="564"/>
      <c r="T306" s="569">
        <v>1</v>
      </c>
      <c r="U306" s="564"/>
      <c r="V306" s="570">
        <v>43648</v>
      </c>
      <c r="W306" s="570">
        <v>43707</v>
      </c>
      <c r="X306" s="570"/>
      <c r="Y306" s="570">
        <v>43830</v>
      </c>
      <c r="Z306" s="266" t="s">
        <v>672</v>
      </c>
      <c r="AA306" s="564">
        <v>1</v>
      </c>
      <c r="AB306" s="572">
        <f t="shared" si="237"/>
        <v>1</v>
      </c>
      <c r="AC306" s="573">
        <f t="shared" si="251"/>
        <v>1</v>
      </c>
      <c r="AD306" s="736" t="str">
        <f t="shared" si="252"/>
        <v>OK</v>
      </c>
      <c r="AG306" s="738" t="str">
        <f t="shared" si="240"/>
        <v>CUMPLIDA</v>
      </c>
      <c r="AN306" s="683"/>
      <c r="BH306" s="738" t="str">
        <f t="shared" si="259"/>
        <v>CUMPLIDA</v>
      </c>
      <c r="BJ306" s="740" t="str">
        <f t="shared" si="250"/>
        <v>CERRADO</v>
      </c>
    </row>
    <row r="307" spans="1:62" s="739" customFormat="1" ht="35.1" customHeight="1" x14ac:dyDescent="0.25">
      <c r="A307" s="564"/>
      <c r="B307" s="564"/>
      <c r="C307" s="568" t="s">
        <v>154</v>
      </c>
      <c r="D307" s="564"/>
      <c r="E307" s="897"/>
      <c r="F307" s="564"/>
      <c r="G307" s="564">
        <v>11</v>
      </c>
      <c r="H307" s="656" t="s">
        <v>723</v>
      </c>
      <c r="I307" s="657" t="s">
        <v>684</v>
      </c>
      <c r="J307" s="658" t="s">
        <v>817</v>
      </c>
      <c r="K307" s="659" t="s">
        <v>831</v>
      </c>
      <c r="L307" s="659" t="str">
        <f>+L306</f>
        <v>Documento expedido</v>
      </c>
      <c r="M307" s="564">
        <v>1</v>
      </c>
      <c r="N307" s="568" t="s">
        <v>69</v>
      </c>
      <c r="O307" s="568" t="str">
        <f>IF(H307="","",VLOOKUP(H307,'[1]Procedimientos Publicar'!$C$6:$E$85,3,FALSE))</f>
        <v>SUB GERENCIA COMERCIAL</v>
      </c>
      <c r="P307" s="568" t="s">
        <v>362</v>
      </c>
      <c r="Q307" s="564"/>
      <c r="R307" s="564"/>
      <c r="S307" s="564"/>
      <c r="T307" s="569">
        <v>1</v>
      </c>
      <c r="U307" s="564"/>
      <c r="V307" s="570">
        <v>43648</v>
      </c>
      <c r="W307" s="570">
        <v>43707</v>
      </c>
      <c r="X307" s="570"/>
      <c r="Y307" s="570">
        <v>43830</v>
      </c>
      <c r="Z307" s="266" t="s">
        <v>672</v>
      </c>
      <c r="AA307" s="564">
        <v>1</v>
      </c>
      <c r="AB307" s="572">
        <f t="shared" si="237"/>
        <v>1</v>
      </c>
      <c r="AC307" s="573">
        <f t="shared" si="251"/>
        <v>1</v>
      </c>
      <c r="AD307" s="736" t="str">
        <f t="shared" si="252"/>
        <v>OK</v>
      </c>
      <c r="AG307" s="738" t="str">
        <f t="shared" si="240"/>
        <v>CUMPLIDA</v>
      </c>
      <c r="AN307" s="683"/>
      <c r="BH307" s="738" t="str">
        <f t="shared" si="259"/>
        <v>CUMPLIDA</v>
      </c>
      <c r="BJ307" s="740" t="str">
        <f t="shared" si="250"/>
        <v>CERRADO</v>
      </c>
    </row>
    <row r="308" spans="1:62" s="739" customFormat="1" ht="35.1" customHeight="1" x14ac:dyDescent="0.25">
      <c r="A308" s="564"/>
      <c r="B308" s="564"/>
      <c r="C308" s="568" t="s">
        <v>154</v>
      </c>
      <c r="D308" s="564"/>
      <c r="E308" s="897"/>
      <c r="F308" s="564"/>
      <c r="G308" s="564">
        <v>12</v>
      </c>
      <c r="H308" s="656" t="s">
        <v>723</v>
      </c>
      <c r="I308" s="262" t="s">
        <v>653</v>
      </c>
      <c r="J308" s="658" t="str">
        <f>+J307</f>
        <v>Ausencia de documento denominado "Protocolo de seguridad del sorteo" donde se incluyan todas las condiciones y características requeridas incluyendo lo relacionado con las camaras.</v>
      </c>
      <c r="K308" s="659" t="s">
        <v>832</v>
      </c>
      <c r="L308" s="659" t="s">
        <v>844</v>
      </c>
      <c r="M308" s="564">
        <v>1</v>
      </c>
      <c r="N308" s="568" t="s">
        <v>69</v>
      </c>
      <c r="O308" s="568" t="str">
        <f>IF(H308="","",VLOOKUP(H308,'[1]Procedimientos Publicar'!$C$6:$E$85,3,FALSE))</f>
        <v>SUB GERENCIA COMERCIAL</v>
      </c>
      <c r="P308" s="568" t="s">
        <v>362</v>
      </c>
      <c r="Q308" s="564"/>
      <c r="R308" s="564"/>
      <c r="S308" s="564"/>
      <c r="T308" s="569">
        <v>1</v>
      </c>
      <c r="U308" s="564"/>
      <c r="V308" s="570">
        <v>43770</v>
      </c>
      <c r="W308" s="570">
        <v>43798</v>
      </c>
      <c r="X308" s="570"/>
      <c r="Y308" s="570">
        <v>43830</v>
      </c>
      <c r="Z308" s="268" t="s">
        <v>692</v>
      </c>
      <c r="AA308" s="564">
        <v>1</v>
      </c>
      <c r="AB308" s="572">
        <f t="shared" si="237"/>
        <v>1</v>
      </c>
      <c r="AC308" s="573">
        <f t="shared" si="251"/>
        <v>1</v>
      </c>
      <c r="AD308" s="736" t="str">
        <f t="shared" si="252"/>
        <v>OK</v>
      </c>
      <c r="AG308" s="738" t="str">
        <f t="shared" si="240"/>
        <v>CUMPLIDA</v>
      </c>
      <c r="AN308" s="683"/>
      <c r="BH308" s="738" t="str">
        <f t="shared" si="259"/>
        <v>CUMPLIDA</v>
      </c>
      <c r="BJ308" s="740" t="str">
        <f t="shared" si="250"/>
        <v>CERRADO</v>
      </c>
    </row>
    <row r="309" spans="1:62" s="739" customFormat="1" ht="35.1" customHeight="1" x14ac:dyDescent="0.25">
      <c r="A309" s="564"/>
      <c r="B309" s="564"/>
      <c r="C309" s="568" t="s">
        <v>154</v>
      </c>
      <c r="D309" s="564"/>
      <c r="E309" s="897"/>
      <c r="F309" s="564"/>
      <c r="G309" s="564">
        <v>13</v>
      </c>
      <c r="H309" s="656" t="s">
        <v>723</v>
      </c>
      <c r="I309" s="657" t="s">
        <v>685</v>
      </c>
      <c r="J309" s="658" t="s">
        <v>818</v>
      </c>
      <c r="K309" s="659" t="s">
        <v>833</v>
      </c>
      <c r="L309" s="659" t="s">
        <v>840</v>
      </c>
      <c r="M309" s="564">
        <v>1</v>
      </c>
      <c r="N309" s="568" t="s">
        <v>69</v>
      </c>
      <c r="O309" s="568" t="str">
        <f>IF(H309="","",VLOOKUP(H309,'[1]Procedimientos Publicar'!$C$6:$E$85,3,FALSE))</f>
        <v>SUB GERENCIA COMERCIAL</v>
      </c>
      <c r="P309" s="568" t="s">
        <v>362</v>
      </c>
      <c r="Q309" s="564"/>
      <c r="R309" s="564"/>
      <c r="S309" s="564"/>
      <c r="T309" s="569">
        <v>1</v>
      </c>
      <c r="U309" s="564"/>
      <c r="V309" s="570">
        <v>43641</v>
      </c>
      <c r="W309" s="570">
        <v>43707</v>
      </c>
      <c r="X309" s="570"/>
      <c r="Y309" s="570">
        <v>43830</v>
      </c>
      <c r="Z309" s="267" t="s">
        <v>693</v>
      </c>
      <c r="AA309" s="564">
        <v>1</v>
      </c>
      <c r="AB309" s="572">
        <f t="shared" si="237"/>
        <v>1</v>
      </c>
      <c r="AC309" s="573">
        <f t="shared" si="251"/>
        <v>1</v>
      </c>
      <c r="AD309" s="736" t="str">
        <f t="shared" si="252"/>
        <v>OK</v>
      </c>
      <c r="AG309" s="738" t="str">
        <f t="shared" si="240"/>
        <v>CUMPLIDA</v>
      </c>
      <c r="AN309" s="683"/>
      <c r="BH309" s="738" t="str">
        <f t="shared" si="259"/>
        <v>CUMPLIDA</v>
      </c>
      <c r="BJ309" s="740" t="str">
        <f t="shared" si="250"/>
        <v>CERRADO</v>
      </c>
    </row>
    <row r="310" spans="1:62" s="739" customFormat="1" ht="35.1" customHeight="1" x14ac:dyDescent="0.25">
      <c r="A310" s="564"/>
      <c r="B310" s="564"/>
      <c r="C310" s="568" t="s">
        <v>154</v>
      </c>
      <c r="D310" s="564"/>
      <c r="E310" s="897"/>
      <c r="F310" s="564"/>
      <c r="G310" s="564">
        <v>14</v>
      </c>
      <c r="H310" s="656" t="s">
        <v>723</v>
      </c>
      <c r="I310" s="657" t="s">
        <v>686</v>
      </c>
      <c r="J310" s="658" t="s">
        <v>819</v>
      </c>
      <c r="K310" s="403" t="s">
        <v>639</v>
      </c>
      <c r="L310" s="659"/>
      <c r="M310" s="564">
        <v>1</v>
      </c>
      <c r="N310" s="568" t="s">
        <v>69</v>
      </c>
      <c r="O310" s="568" t="str">
        <f>IF(H310="","",VLOOKUP(H310,'[1]Procedimientos Publicar'!$C$6:$E$85,3,FALSE))</f>
        <v>SUB GERENCIA COMERCIAL</v>
      </c>
      <c r="P310" s="568" t="s">
        <v>362</v>
      </c>
      <c r="Q310" s="564"/>
      <c r="R310" s="564"/>
      <c r="S310" s="564"/>
      <c r="T310" s="569">
        <v>1</v>
      </c>
      <c r="U310" s="564"/>
      <c r="V310" s="570">
        <v>43678</v>
      </c>
      <c r="W310" s="570">
        <v>43707</v>
      </c>
      <c r="X310" s="570"/>
      <c r="Y310" s="570">
        <v>43830</v>
      </c>
      <c r="Z310" s="268" t="s">
        <v>694</v>
      </c>
      <c r="AA310" s="564">
        <v>1</v>
      </c>
      <c r="AB310" s="572">
        <f t="shared" si="237"/>
        <v>1</v>
      </c>
      <c r="AC310" s="573">
        <f t="shared" si="251"/>
        <v>1</v>
      </c>
      <c r="AD310" s="736" t="str">
        <f t="shared" si="252"/>
        <v>OK</v>
      </c>
      <c r="AG310" s="738" t="str">
        <f t="shared" si="240"/>
        <v>CUMPLIDA</v>
      </c>
      <c r="AN310" s="683"/>
      <c r="BH310" s="738" t="str">
        <f t="shared" si="259"/>
        <v>CUMPLIDA</v>
      </c>
      <c r="BJ310" s="740" t="str">
        <f t="shared" si="250"/>
        <v>CERRADO</v>
      </c>
    </row>
    <row r="311" spans="1:62" s="739" customFormat="1" ht="35.1" customHeight="1" x14ac:dyDescent="0.25">
      <c r="A311" s="564"/>
      <c r="B311" s="564"/>
      <c r="C311" s="568" t="s">
        <v>154</v>
      </c>
      <c r="D311" s="564"/>
      <c r="E311" s="897"/>
      <c r="F311" s="564"/>
      <c r="G311" s="564">
        <v>15</v>
      </c>
      <c r="H311" s="656" t="s">
        <v>723</v>
      </c>
      <c r="I311" s="657" t="s">
        <v>687</v>
      </c>
      <c r="J311" s="658" t="s">
        <v>820</v>
      </c>
      <c r="K311" s="659" t="s">
        <v>834</v>
      </c>
      <c r="L311" s="659" t="s">
        <v>840</v>
      </c>
      <c r="M311" s="564">
        <v>1</v>
      </c>
      <c r="N311" s="568" t="s">
        <v>69</v>
      </c>
      <c r="O311" s="568" t="str">
        <f>IF(H311="","",VLOOKUP(H311,'[1]Procedimientos Publicar'!$C$6:$E$85,3,FALSE))</f>
        <v>SUB GERENCIA COMERCIAL</v>
      </c>
      <c r="P311" s="568" t="s">
        <v>362</v>
      </c>
      <c r="Q311" s="564"/>
      <c r="R311" s="564"/>
      <c r="S311" s="564"/>
      <c r="T311" s="569">
        <v>1</v>
      </c>
      <c r="U311" s="564"/>
      <c r="V311" s="570">
        <v>43641</v>
      </c>
      <c r="W311" s="570">
        <v>43707</v>
      </c>
      <c r="X311" s="570"/>
      <c r="Y311" s="570">
        <v>43830</v>
      </c>
      <c r="Z311" s="266" t="s">
        <v>673</v>
      </c>
      <c r="AA311" s="564">
        <v>1</v>
      </c>
      <c r="AB311" s="572">
        <f t="shared" si="237"/>
        <v>1</v>
      </c>
      <c r="AC311" s="573">
        <f t="shared" si="251"/>
        <v>1</v>
      </c>
      <c r="AD311" s="736" t="str">
        <f t="shared" si="252"/>
        <v>OK</v>
      </c>
      <c r="AG311" s="738" t="str">
        <f t="shared" si="240"/>
        <v>CUMPLIDA</v>
      </c>
      <c r="AN311" s="683"/>
      <c r="BH311" s="738" t="str">
        <f t="shared" si="259"/>
        <v>CUMPLIDA</v>
      </c>
      <c r="BJ311" s="740" t="str">
        <f t="shared" si="250"/>
        <v>CERRADO</v>
      </c>
    </row>
    <row r="312" spans="1:62" s="739" customFormat="1" ht="35.1" customHeight="1" x14ac:dyDescent="0.25">
      <c r="A312" s="564"/>
      <c r="B312" s="564"/>
      <c r="C312" s="568" t="s">
        <v>154</v>
      </c>
      <c r="D312" s="564"/>
      <c r="E312" s="897"/>
      <c r="F312" s="564"/>
      <c r="G312" s="564">
        <v>16</v>
      </c>
      <c r="H312" s="656" t="s">
        <v>723</v>
      </c>
      <c r="I312" s="657" t="s">
        <v>688</v>
      </c>
      <c r="J312" s="658" t="s">
        <v>821</v>
      </c>
      <c r="K312" s="659" t="s">
        <v>835</v>
      </c>
      <c r="L312" s="659" t="s">
        <v>844</v>
      </c>
      <c r="M312" s="564">
        <v>1</v>
      </c>
      <c r="N312" s="568" t="s">
        <v>69</v>
      </c>
      <c r="O312" s="568" t="str">
        <f>IF(H312="","",VLOOKUP(H312,'[1]Procedimientos Publicar'!$C$6:$E$85,3,FALSE))</f>
        <v>SUB GERENCIA COMERCIAL</v>
      </c>
      <c r="P312" s="568" t="s">
        <v>362</v>
      </c>
      <c r="Q312" s="564"/>
      <c r="R312" s="564"/>
      <c r="S312" s="564"/>
      <c r="T312" s="569">
        <v>1</v>
      </c>
      <c r="U312" s="564"/>
      <c r="V312" s="570">
        <v>43692</v>
      </c>
      <c r="W312" s="570">
        <v>43769</v>
      </c>
      <c r="X312" s="570"/>
      <c r="Y312" s="570">
        <v>43830</v>
      </c>
      <c r="Z312" s="266" t="s">
        <v>695</v>
      </c>
      <c r="AA312" s="564">
        <v>1</v>
      </c>
      <c r="AB312" s="572">
        <f t="shared" si="237"/>
        <v>1</v>
      </c>
      <c r="AC312" s="573">
        <f t="shared" si="251"/>
        <v>1</v>
      </c>
      <c r="AD312" s="736" t="str">
        <f t="shared" si="252"/>
        <v>OK</v>
      </c>
      <c r="AG312" s="738" t="str">
        <f t="shared" si="240"/>
        <v>CUMPLIDA</v>
      </c>
      <c r="AN312" s="683"/>
      <c r="BH312" s="738" t="str">
        <f t="shared" si="259"/>
        <v>CUMPLIDA</v>
      </c>
      <c r="BJ312" s="740" t="str">
        <f t="shared" si="250"/>
        <v>CERRADO</v>
      </c>
    </row>
    <row r="313" spans="1:62" s="739" customFormat="1" ht="35.1" customHeight="1" x14ac:dyDescent="0.25">
      <c r="A313" s="564"/>
      <c r="B313" s="564"/>
      <c r="C313" s="568" t="s">
        <v>154</v>
      </c>
      <c r="D313" s="564"/>
      <c r="E313" s="897"/>
      <c r="F313" s="564"/>
      <c r="G313" s="564">
        <v>17</v>
      </c>
      <c r="H313" s="656" t="s">
        <v>723</v>
      </c>
      <c r="I313" s="657" t="s">
        <v>689</v>
      </c>
      <c r="J313" s="658" t="s">
        <v>822</v>
      </c>
      <c r="K313" s="659" t="s">
        <v>836</v>
      </c>
      <c r="L313" s="659" t="s">
        <v>484</v>
      </c>
      <c r="M313" s="564">
        <v>1</v>
      </c>
      <c r="N313" s="568" t="s">
        <v>69</v>
      </c>
      <c r="O313" s="568" t="str">
        <f>IF(H313="","",VLOOKUP(H313,'[1]Procedimientos Publicar'!$C$6:$E$85,3,FALSE))</f>
        <v>SUB GERENCIA COMERCIAL</v>
      </c>
      <c r="P313" s="568" t="s">
        <v>362</v>
      </c>
      <c r="Q313" s="564"/>
      <c r="R313" s="564"/>
      <c r="S313" s="564"/>
      <c r="T313" s="569">
        <v>1</v>
      </c>
      <c r="U313" s="564"/>
      <c r="V313" s="570">
        <v>43671</v>
      </c>
      <c r="W313" s="570">
        <v>43702</v>
      </c>
      <c r="X313" s="570"/>
      <c r="Y313" s="570">
        <v>43830</v>
      </c>
      <c r="Z313" s="266" t="s">
        <v>696</v>
      </c>
      <c r="AA313" s="564">
        <v>1</v>
      </c>
      <c r="AB313" s="572">
        <f t="shared" si="237"/>
        <v>1</v>
      </c>
      <c r="AC313" s="573">
        <f t="shared" si="251"/>
        <v>1</v>
      </c>
      <c r="AD313" s="736" t="str">
        <f t="shared" si="252"/>
        <v>OK</v>
      </c>
      <c r="AG313" s="738" t="str">
        <f t="shared" si="240"/>
        <v>CUMPLIDA</v>
      </c>
      <c r="AN313" s="683"/>
      <c r="BH313" s="738" t="str">
        <f t="shared" si="259"/>
        <v>CUMPLIDA</v>
      </c>
      <c r="BJ313" s="740" t="str">
        <f t="shared" si="250"/>
        <v>CERRADO</v>
      </c>
    </row>
  </sheetData>
  <autoFilter ref="A3:CY313"/>
  <mergeCells count="224">
    <mergeCell ref="AR157:AR159"/>
    <mergeCell ref="AW157:AW159"/>
    <mergeCell ref="U160:U161"/>
    <mergeCell ref="AR160:AR161"/>
    <mergeCell ref="AW160:AW161"/>
    <mergeCell ref="U162:U169"/>
    <mergeCell ref="AR162:AR169"/>
    <mergeCell ref="AW162:AW169"/>
    <mergeCell ref="AR131:AR132"/>
    <mergeCell ref="AW131:AW132"/>
    <mergeCell ref="U133:U137"/>
    <mergeCell ref="AR133:AR137"/>
    <mergeCell ref="AW133:AW137"/>
    <mergeCell ref="U139:U142"/>
    <mergeCell ref="AR139:AR142"/>
    <mergeCell ref="AW139:AW142"/>
    <mergeCell ref="U143:U156"/>
    <mergeCell ref="AR143:AR156"/>
    <mergeCell ref="AW143:AW156"/>
    <mergeCell ref="V160:V161"/>
    <mergeCell ref="W160:W161"/>
    <mergeCell ref="U109:U115"/>
    <mergeCell ref="AR109:AR115"/>
    <mergeCell ref="AW109:AW115"/>
    <mergeCell ref="U116:U117"/>
    <mergeCell ref="AR116:AR121"/>
    <mergeCell ref="AW116:AW121"/>
    <mergeCell ref="U118:U121"/>
    <mergeCell ref="AW122:AW130"/>
    <mergeCell ref="U123:U130"/>
    <mergeCell ref="AR123:AR124"/>
    <mergeCell ref="AR126:AR130"/>
    <mergeCell ref="AR93:AR97"/>
    <mergeCell ref="AW93:AW97"/>
    <mergeCell ref="U99:U102"/>
    <mergeCell ref="AR99:AR102"/>
    <mergeCell ref="AW99:AW102"/>
    <mergeCell ref="U105:U106"/>
    <mergeCell ref="AR105:AR106"/>
    <mergeCell ref="AW105:AW106"/>
    <mergeCell ref="W99:W102"/>
    <mergeCell ref="AZ1:BH1"/>
    <mergeCell ref="G230:G232"/>
    <mergeCell ref="G233:G237"/>
    <mergeCell ref="E261:E268"/>
    <mergeCell ref="E59:E61"/>
    <mergeCell ref="E79:E88"/>
    <mergeCell ref="E5:E21"/>
    <mergeCell ref="E38:E43"/>
    <mergeCell ref="AQ1:AX1"/>
    <mergeCell ref="AQ2:AQ3"/>
    <mergeCell ref="AI157:AI159"/>
    <mergeCell ref="AI160:AI161"/>
    <mergeCell ref="AI162:AI169"/>
    <mergeCell ref="E22:E31"/>
    <mergeCell ref="E32:E37"/>
    <mergeCell ref="J105:J106"/>
    <mergeCell ref="K105:K106"/>
    <mergeCell ref="J109:J115"/>
    <mergeCell ref="K109:K115"/>
    <mergeCell ref="AR90:AR91"/>
    <mergeCell ref="AW90:AW91"/>
    <mergeCell ref="K90:K91"/>
    <mergeCell ref="L90:L91"/>
    <mergeCell ref="U93:U97"/>
    <mergeCell ref="E277:E296"/>
    <mergeCell ref="E211:E215"/>
    <mergeCell ref="E227:E229"/>
    <mergeCell ref="E230:E240"/>
    <mergeCell ref="E179:E180"/>
    <mergeCell ref="E181:E182"/>
    <mergeCell ref="E183:E197"/>
    <mergeCell ref="E198:E202"/>
    <mergeCell ref="E203:E210"/>
    <mergeCell ref="E216:E226"/>
    <mergeCell ref="J99:J102"/>
    <mergeCell ref="L99:L102"/>
    <mergeCell ref="V99:V102"/>
    <mergeCell ref="AR2:AR3"/>
    <mergeCell ref="AI99:AI102"/>
    <mergeCell ref="E297:E313"/>
    <mergeCell ref="E252:E260"/>
    <mergeCell ref="G262:G264"/>
    <mergeCell ref="E241:E242"/>
    <mergeCell ref="E243:E245"/>
    <mergeCell ref="E246:E248"/>
    <mergeCell ref="E249:E251"/>
    <mergeCell ref="E171:E178"/>
    <mergeCell ref="E93:E170"/>
    <mergeCell ref="E269:E276"/>
    <mergeCell ref="K99:K102"/>
    <mergeCell ref="AI93:AI97"/>
    <mergeCell ref="AI105:AI106"/>
    <mergeCell ref="AI109:AI115"/>
    <mergeCell ref="AI116:AI121"/>
    <mergeCell ref="F2:F3"/>
    <mergeCell ref="G2:G3"/>
    <mergeCell ref="H2:H3"/>
    <mergeCell ref="I2:I3"/>
    <mergeCell ref="AS2:AS3"/>
    <mergeCell ref="AT2:AT3"/>
    <mergeCell ref="AU2:AU3"/>
    <mergeCell ref="AV2:AV3"/>
    <mergeCell ref="AW2:AW3"/>
    <mergeCell ref="AX2:AX3"/>
    <mergeCell ref="P2:P3"/>
    <mergeCell ref="Q2:Q3"/>
    <mergeCell ref="W2:W3"/>
    <mergeCell ref="AL2:AL3"/>
    <mergeCell ref="AC2:AC3"/>
    <mergeCell ref="BL2:BL4"/>
    <mergeCell ref="BH2:BH3"/>
    <mergeCell ref="BI2:BI3"/>
    <mergeCell ref="BJ2:BJ3"/>
    <mergeCell ref="BK2:BK3"/>
    <mergeCell ref="BG2:BG3"/>
    <mergeCell ref="BC2:BC3"/>
    <mergeCell ref="BD2:BD3"/>
    <mergeCell ref="BE2:BE3"/>
    <mergeCell ref="BF2:BF3"/>
    <mergeCell ref="BA2:BA3"/>
    <mergeCell ref="AM2:AM3"/>
    <mergeCell ref="AN2:AN3"/>
    <mergeCell ref="AO2:AO3"/>
    <mergeCell ref="AZ2:AZ3"/>
    <mergeCell ref="BB2:BB3"/>
    <mergeCell ref="AH1:AO1"/>
    <mergeCell ref="R2:R3"/>
    <mergeCell ref="S2:S3"/>
    <mergeCell ref="T2:T3"/>
    <mergeCell ref="U2:U3"/>
    <mergeCell ref="V2:V3"/>
    <mergeCell ref="Y2:Y3"/>
    <mergeCell ref="Z2:Z3"/>
    <mergeCell ref="AA2:AA3"/>
    <mergeCell ref="AJ2:AJ3"/>
    <mergeCell ref="AK2:AK3"/>
    <mergeCell ref="AE2:AE3"/>
    <mergeCell ref="AF2:AF3"/>
    <mergeCell ref="AH2:AH3"/>
    <mergeCell ref="AI2:AI3"/>
    <mergeCell ref="AD2:AD3"/>
    <mergeCell ref="Y1:AF1"/>
    <mergeCell ref="AB2:AB3"/>
    <mergeCell ref="J1:X1"/>
    <mergeCell ref="J93:J97"/>
    <mergeCell ref="K93:K97"/>
    <mergeCell ref="L93:L97"/>
    <mergeCell ref="V93:V97"/>
    <mergeCell ref="W93:W97"/>
    <mergeCell ref="A1:I1"/>
    <mergeCell ref="A2:A3"/>
    <mergeCell ref="B2:B3"/>
    <mergeCell ref="C2:C3"/>
    <mergeCell ref="D2:D3"/>
    <mergeCell ref="E2:E3"/>
    <mergeCell ref="J2:J3"/>
    <mergeCell ref="K2:M2"/>
    <mergeCell ref="N2:N3"/>
    <mergeCell ref="O2:O3"/>
    <mergeCell ref="E62:E64"/>
    <mergeCell ref="E65:E67"/>
    <mergeCell ref="E68:E70"/>
    <mergeCell ref="E71:E73"/>
    <mergeCell ref="E74:E78"/>
    <mergeCell ref="E44:E58"/>
    <mergeCell ref="E89:E92"/>
    <mergeCell ref="L105:L106"/>
    <mergeCell ref="V105:V106"/>
    <mergeCell ref="W105:W106"/>
    <mergeCell ref="L109:L115"/>
    <mergeCell ref="J143:J156"/>
    <mergeCell ref="J157:J159"/>
    <mergeCell ref="K157:K159"/>
    <mergeCell ref="J160:J161"/>
    <mergeCell ref="K160:K161"/>
    <mergeCell ref="M109:M115"/>
    <mergeCell ref="L116:L121"/>
    <mergeCell ref="L122:L130"/>
    <mergeCell ref="V123:V130"/>
    <mergeCell ref="W123:W130"/>
    <mergeCell ref="L143:L156"/>
    <mergeCell ref="M143:M147"/>
    <mergeCell ref="V143:V156"/>
    <mergeCell ref="W143:W156"/>
    <mergeCell ref="L157:L159"/>
    <mergeCell ref="M157:M159"/>
    <mergeCell ref="V157:V159"/>
    <mergeCell ref="W157:W159"/>
    <mergeCell ref="L160:L161"/>
    <mergeCell ref="M160:M161"/>
    <mergeCell ref="J162:J169"/>
    <mergeCell ref="K162:K169"/>
    <mergeCell ref="J116:J121"/>
    <mergeCell ref="K116:K121"/>
    <mergeCell ref="J122:J130"/>
    <mergeCell ref="K122:K130"/>
    <mergeCell ref="J131:J132"/>
    <mergeCell ref="K131:K132"/>
    <mergeCell ref="J133:J137"/>
    <mergeCell ref="K133:K137"/>
    <mergeCell ref="J139:J142"/>
    <mergeCell ref="K139:K142"/>
    <mergeCell ref="K143:K156"/>
    <mergeCell ref="L162:L169"/>
    <mergeCell ref="V162:V169"/>
    <mergeCell ref="W162:W169"/>
    <mergeCell ref="AI123:AI124"/>
    <mergeCell ref="L131:L132"/>
    <mergeCell ref="V131:V132"/>
    <mergeCell ref="W131:W132"/>
    <mergeCell ref="L133:L137"/>
    <mergeCell ref="M133:M137"/>
    <mergeCell ref="V133:V137"/>
    <mergeCell ref="W133:W137"/>
    <mergeCell ref="L139:L142"/>
    <mergeCell ref="M139:M142"/>
    <mergeCell ref="AI126:AI130"/>
    <mergeCell ref="AI131:AI132"/>
    <mergeCell ref="AI133:AI137"/>
    <mergeCell ref="AI139:AI142"/>
    <mergeCell ref="AI143:AI156"/>
    <mergeCell ref="U131:U132"/>
    <mergeCell ref="U157:U159"/>
  </mergeCells>
  <conditionalFormatting sqref="AD5:AD21 AD79:AD92 AD252:AD268 AD227:AD240 AD38:AD43">
    <cfRule type="containsText" dxfId="2203" priority="2197" stopIfTrue="1" operator="containsText" text="EN TERMINO">
      <formula>NOT(ISERROR(SEARCH("EN TERMINO",AD5)))</formula>
    </cfRule>
    <cfRule type="containsText" priority="2198" operator="containsText" text="AMARILLO">
      <formula>NOT(ISERROR(SEARCH("AMARILLO",AD5)))</formula>
    </cfRule>
    <cfRule type="containsText" dxfId="2202" priority="2199" stopIfTrue="1" operator="containsText" text="ALERTA">
      <formula>NOT(ISERROR(SEARCH("ALERTA",AD5)))</formula>
    </cfRule>
    <cfRule type="containsText" dxfId="2201" priority="2200" stopIfTrue="1" operator="containsText" text="OK">
      <formula>NOT(ISERROR(SEARCH("OK",AD5)))</formula>
    </cfRule>
  </conditionalFormatting>
  <conditionalFormatting sqref="AG81:AG92 BH252:BH260 AG252:AG268 BH227:BH229 AG227:AG240 BH79:BH89 AO84:BG84 BH39:BH43 AI84:AM84 BH268 BH92">
    <cfRule type="containsText" dxfId="2200" priority="2194" operator="containsText" text="Cumplida">
      <formula>NOT(ISERROR(SEARCH("Cumplida",AG39)))</formula>
    </cfRule>
    <cfRule type="containsText" dxfId="2199" priority="2195" operator="containsText" text="Pendiente">
      <formula>NOT(ISERROR(SEARCH("Pendiente",AG39)))</formula>
    </cfRule>
    <cfRule type="containsText" dxfId="2198" priority="2196" operator="containsText" text="Cumplida">
      <formula>NOT(ISERROR(SEARCH("Cumplida",AG39)))</formula>
    </cfRule>
  </conditionalFormatting>
  <conditionalFormatting sqref="AG5:AG21 AG79:AG92 BH252:BH260 AG252:AG268 BH227:BH229 AG227:AG240 BH79:BH89 AO84:BG84 BH39:BH43 AI84:AM84 BH268 AG38:AG43 BH92">
    <cfRule type="containsText" dxfId="2197" priority="2192" stopIfTrue="1" operator="containsText" text="CUMPLIDA">
      <formula>NOT(ISERROR(SEARCH("CUMPLIDA",AG5)))</formula>
    </cfRule>
  </conditionalFormatting>
  <conditionalFormatting sqref="AG5:AG21 AG79:AG92 BH252:BH260 AG252:AG268 BH227:BH229 AG227:AG240 BH79:BH89 AO84:BG84 BH39:BH43 AI84:AM84 BH268 AG38:AG43 BH92">
    <cfRule type="containsText" dxfId="2196" priority="1955" stopIfTrue="1" operator="containsText" text="INCUMPLIDA">
      <formula>NOT(ISERROR(SEARCH("INCUMPLIDA",AG5)))</formula>
    </cfRule>
  </conditionalFormatting>
  <conditionalFormatting sqref="AG79:AG92 AG252:AG268 AG227:AG240">
    <cfRule type="containsText" dxfId="2195" priority="1924" operator="containsText" text="PENDIENTE">
      <formula>NOT(ISERROR(SEARCH("PENDIENTE",AG79)))</formula>
    </cfRule>
  </conditionalFormatting>
  <conditionalFormatting sqref="AG5:AG21 AG79:AG92 AG252:AG268 AG227:AG240 AG38:AG43">
    <cfRule type="containsText" dxfId="2194" priority="1915" stopIfTrue="1" operator="containsText" text="PENDIENTE">
      <formula>NOT(ISERROR(SEARCH("PENDIENTE",AG5)))</formula>
    </cfRule>
  </conditionalFormatting>
  <conditionalFormatting sqref="BJ39:BJ43 BJ227:BJ229 BJ79:BJ89 BJ268 BJ92 BJ252:BJ260">
    <cfRule type="containsText" dxfId="2193" priority="1912" operator="containsText" text="cerrada">
      <formula>NOT(ISERROR(SEARCH("cerrada",BJ39)))</formula>
    </cfRule>
    <cfRule type="containsText" dxfId="2192" priority="1913" operator="containsText" text="cerrado">
      <formula>NOT(ISERROR(SEARCH("cerrado",BJ39)))</formula>
    </cfRule>
    <cfRule type="containsText" dxfId="2191" priority="1914" operator="containsText" text="Abierto">
      <formula>NOT(ISERROR(SEARCH("Abierto",BJ39)))</formula>
    </cfRule>
  </conditionalFormatting>
  <conditionalFormatting sqref="BJ39:BJ43 BJ227:BJ229 BJ79:BJ89 BJ268 BJ92 BJ252:BJ260">
    <cfRule type="containsText" dxfId="2190" priority="1909" operator="containsText" text="cerrada">
      <formula>NOT(ISERROR(SEARCH("cerrada",BJ39)))</formula>
    </cfRule>
    <cfRule type="containsText" dxfId="2189" priority="1910" operator="containsText" text="cerrado">
      <formula>NOT(ISERROR(SEARCH("cerrado",BJ39)))</formula>
    </cfRule>
    <cfRule type="containsText" dxfId="2188" priority="1911" operator="containsText" text="Abierto">
      <formula>NOT(ISERROR(SEARCH("Abierto",BJ39)))</formula>
    </cfRule>
  </conditionalFormatting>
  <conditionalFormatting sqref="AD241:AD251">
    <cfRule type="containsText" dxfId="2187" priority="1879" stopIfTrue="1" operator="containsText" text="EN TERMINO">
      <formula>NOT(ISERROR(SEARCH("EN TERMINO",AD241)))</formula>
    </cfRule>
    <cfRule type="containsText" priority="1880" operator="containsText" text="AMARILLO">
      <formula>NOT(ISERROR(SEARCH("AMARILLO",AD241)))</formula>
    </cfRule>
    <cfRule type="containsText" dxfId="2186" priority="1881" stopIfTrue="1" operator="containsText" text="ALERTA">
      <formula>NOT(ISERROR(SEARCH("ALERTA",AD241)))</formula>
    </cfRule>
    <cfRule type="containsText" dxfId="2185" priority="1882" stopIfTrue="1" operator="containsText" text="OK">
      <formula>NOT(ISERROR(SEARCH("OK",AD241)))</formula>
    </cfRule>
  </conditionalFormatting>
  <conditionalFormatting sqref="AG241:AG251 BH241:BH251">
    <cfRule type="containsText" dxfId="2184" priority="1876" operator="containsText" text="Cumplida">
      <formula>NOT(ISERROR(SEARCH("Cumplida",AG241)))</formula>
    </cfRule>
    <cfRule type="containsText" dxfId="2183" priority="1877" operator="containsText" text="Pendiente">
      <formula>NOT(ISERROR(SEARCH("Pendiente",AG241)))</formula>
    </cfRule>
    <cfRule type="containsText" dxfId="2182" priority="1878" operator="containsText" text="Cumplida">
      <formula>NOT(ISERROR(SEARCH("Cumplida",AG241)))</formula>
    </cfRule>
  </conditionalFormatting>
  <conditionalFormatting sqref="AG241:AG251 BH241:BH251">
    <cfRule type="containsText" dxfId="2181" priority="1875" stopIfTrue="1" operator="containsText" text="CUMPLIDA">
      <formula>NOT(ISERROR(SEARCH("CUMPLIDA",AG241)))</formula>
    </cfRule>
  </conditionalFormatting>
  <conditionalFormatting sqref="AG241:AG251 BH241:BH251">
    <cfRule type="containsText" dxfId="2180" priority="1874" stopIfTrue="1" operator="containsText" text="INCUMPLIDA">
      <formula>NOT(ISERROR(SEARCH("INCUMPLIDA",AG241)))</formula>
    </cfRule>
  </conditionalFormatting>
  <conditionalFormatting sqref="AD241:AD251">
    <cfRule type="containsText" dxfId="2179" priority="1870" stopIfTrue="1" operator="containsText" text="EN TERMINO">
      <formula>NOT(ISERROR(SEARCH("EN TERMINO",AD241)))</formula>
    </cfRule>
    <cfRule type="containsText" priority="1871" operator="containsText" text="AMARILLO">
      <formula>NOT(ISERROR(SEARCH("AMARILLO",AD241)))</formula>
    </cfRule>
    <cfRule type="containsText" dxfId="2178" priority="1872" stopIfTrue="1" operator="containsText" text="ALERTA">
      <formula>NOT(ISERROR(SEARCH("ALERTA",AD241)))</formula>
    </cfRule>
    <cfRule type="containsText" dxfId="2177" priority="1873" stopIfTrue="1" operator="containsText" text="OK">
      <formula>NOT(ISERROR(SEARCH("OK",AD241)))</formula>
    </cfRule>
  </conditionalFormatting>
  <conditionalFormatting sqref="AG241:AG251 BH241:BH251">
    <cfRule type="containsText" dxfId="2176" priority="1867" operator="containsText" text="Cumplida">
      <formula>NOT(ISERROR(SEARCH("Cumplida",AG241)))</formula>
    </cfRule>
    <cfRule type="containsText" dxfId="2175" priority="1868" operator="containsText" text="Pendiente">
      <formula>NOT(ISERROR(SEARCH("Pendiente",AG241)))</formula>
    </cfRule>
    <cfRule type="containsText" dxfId="2174" priority="1869" operator="containsText" text="Cumplida">
      <formula>NOT(ISERROR(SEARCH("Cumplida",AG241)))</formula>
    </cfRule>
  </conditionalFormatting>
  <conditionalFormatting sqref="AG241:AG251 BH241:BH251">
    <cfRule type="containsText" dxfId="2173" priority="1866" stopIfTrue="1" operator="containsText" text="CUMPLIDA">
      <formula>NOT(ISERROR(SEARCH("CUMPLIDA",AG241)))</formula>
    </cfRule>
  </conditionalFormatting>
  <conditionalFormatting sqref="AG241:AG251 BH241:BH251">
    <cfRule type="containsText" dxfId="2172" priority="1865" stopIfTrue="1" operator="containsText" text="INCUMPLIDA">
      <formula>NOT(ISERROR(SEARCH("INCUMPLIDA",AG241)))</formula>
    </cfRule>
  </conditionalFormatting>
  <conditionalFormatting sqref="AG241:AG251">
    <cfRule type="containsText" dxfId="2171" priority="1864" operator="containsText" text="PENDIENTE">
      <formula>NOT(ISERROR(SEARCH("PENDIENTE",AG241)))</formula>
    </cfRule>
  </conditionalFormatting>
  <conditionalFormatting sqref="AG241:AG251">
    <cfRule type="containsText" dxfId="2170" priority="1863" stopIfTrue="1" operator="containsText" text="PENDIENTE">
      <formula>NOT(ISERROR(SEARCH("PENDIENTE",AG241)))</formula>
    </cfRule>
  </conditionalFormatting>
  <conditionalFormatting sqref="BJ241:BJ251">
    <cfRule type="containsText" dxfId="2169" priority="1860" operator="containsText" text="cerrada">
      <formula>NOT(ISERROR(SEARCH("cerrada",BJ241)))</formula>
    </cfRule>
    <cfRule type="containsText" dxfId="2168" priority="1861" operator="containsText" text="cerrado">
      <formula>NOT(ISERROR(SEARCH("cerrado",BJ241)))</formula>
    </cfRule>
    <cfRule type="containsText" dxfId="2167" priority="1862" operator="containsText" text="Abierto">
      <formula>NOT(ISERROR(SEARCH("Abierto",BJ241)))</formula>
    </cfRule>
  </conditionalFormatting>
  <conditionalFormatting sqref="BJ241:BJ251">
    <cfRule type="containsText" dxfId="2166" priority="1857" operator="containsText" text="cerrada">
      <formula>NOT(ISERROR(SEARCH("cerrada",BJ241)))</formula>
    </cfRule>
    <cfRule type="containsText" dxfId="2165" priority="1858" operator="containsText" text="cerrado">
      <formula>NOT(ISERROR(SEARCH("cerrado",BJ241)))</formula>
    </cfRule>
    <cfRule type="containsText" dxfId="2164" priority="1859" operator="containsText" text="Abierto">
      <formula>NOT(ISERROR(SEARCH("Abierto",BJ241)))</formula>
    </cfRule>
  </conditionalFormatting>
  <conditionalFormatting sqref="BJ230:BJ240">
    <cfRule type="containsText" dxfId="2163" priority="1673" operator="containsText" text="cerrada">
      <formula>NOT(ISERROR(SEARCH("cerrada",BJ230)))</formula>
    </cfRule>
    <cfRule type="containsText" dxfId="2162" priority="1674" operator="containsText" text="cerrado">
      <formula>NOT(ISERROR(SEARCH("cerrado",BJ230)))</formula>
    </cfRule>
    <cfRule type="containsText" dxfId="2161" priority="1675" operator="containsText" text="Abierto">
      <formula>NOT(ISERROR(SEARCH("Abierto",BJ230)))</formula>
    </cfRule>
  </conditionalFormatting>
  <conditionalFormatting sqref="BH230:BH240">
    <cfRule type="containsText" dxfId="2160" priority="1678" operator="containsText" text="Cumplida">
      <formula>NOT(ISERROR(SEARCH("Cumplida",BH230)))</formula>
    </cfRule>
    <cfRule type="containsText" dxfId="2159" priority="1679" operator="containsText" text="Pendiente">
      <formula>NOT(ISERROR(SEARCH("Pendiente",BH230)))</formula>
    </cfRule>
    <cfRule type="containsText" dxfId="2158" priority="1680" operator="containsText" text="Cumplida">
      <formula>NOT(ISERROR(SEARCH("Cumplida",BH230)))</formula>
    </cfRule>
  </conditionalFormatting>
  <conditionalFormatting sqref="BH230:BH240">
    <cfRule type="containsText" dxfId="2157" priority="1677" stopIfTrue="1" operator="containsText" text="CUMPLIDA">
      <formula>NOT(ISERROR(SEARCH("CUMPLIDA",BH230)))</formula>
    </cfRule>
  </conditionalFormatting>
  <conditionalFormatting sqref="BH230:BH240">
    <cfRule type="containsText" dxfId="2156" priority="1676" stopIfTrue="1" operator="containsText" text="INCUMPLIDA">
      <formula>NOT(ISERROR(SEARCH("INCUMPLIDA",BH230)))</formula>
    </cfRule>
  </conditionalFormatting>
  <conditionalFormatting sqref="BJ230:BJ240">
    <cfRule type="containsText" dxfId="2155" priority="1670" operator="containsText" text="cerrada">
      <formula>NOT(ISERROR(SEARCH("cerrada",BJ230)))</formula>
    </cfRule>
    <cfRule type="containsText" dxfId="2154" priority="1671" operator="containsText" text="cerrado">
      <formula>NOT(ISERROR(SEARCH("cerrado",BJ230)))</formula>
    </cfRule>
    <cfRule type="containsText" dxfId="2153" priority="1672" operator="containsText" text="Abierto">
      <formula>NOT(ISERROR(SEARCH("Abierto",BJ230)))</formula>
    </cfRule>
  </conditionalFormatting>
  <conditionalFormatting sqref="AM231:AM240">
    <cfRule type="containsText" dxfId="2152" priority="1666" stopIfTrue="1" operator="containsText" text="EN TERMINO">
      <formula>NOT(ISERROR(SEARCH("EN TERMINO",AM231)))</formula>
    </cfRule>
    <cfRule type="containsText" priority="1667" operator="containsText" text="AMARILLO">
      <formula>NOT(ISERROR(SEARCH("AMARILLO",AM231)))</formula>
    </cfRule>
    <cfRule type="containsText" dxfId="2151" priority="1668" stopIfTrue="1" operator="containsText" text="ALERTA">
      <formula>NOT(ISERROR(SEARCH("ALERTA",AM231)))</formula>
    </cfRule>
    <cfRule type="containsText" dxfId="2150" priority="1669" stopIfTrue="1" operator="containsText" text="OK">
      <formula>NOT(ISERROR(SEARCH("OK",AM231)))</formula>
    </cfRule>
  </conditionalFormatting>
  <conditionalFormatting sqref="AP230:AP240">
    <cfRule type="containsText" dxfId="2149" priority="1665" stopIfTrue="1" operator="containsText" text="CUMPLIDA">
      <formula>NOT(ISERROR(SEARCH("CUMPLIDA",AP230)))</formula>
    </cfRule>
  </conditionalFormatting>
  <conditionalFormatting sqref="AP230:AP240">
    <cfRule type="containsText" dxfId="2148" priority="1664" stopIfTrue="1" operator="containsText" text="INCUMPLIDA">
      <formula>NOT(ISERROR(SEARCH("INCUMPLIDA",AP230)))</formula>
    </cfRule>
  </conditionalFormatting>
  <conditionalFormatting sqref="AP230:AP240">
    <cfRule type="containsText" dxfId="2147" priority="1663" stopIfTrue="1" operator="containsText" text="PENDIENTE">
      <formula>NOT(ISERROR(SEARCH("PENDIENTE",AP230)))</formula>
    </cfRule>
  </conditionalFormatting>
  <conditionalFormatting sqref="AM230">
    <cfRule type="containsText" dxfId="2146" priority="1659" stopIfTrue="1" operator="containsText" text="EN TERMINO">
      <formula>NOT(ISERROR(SEARCH("EN TERMINO",AM230)))</formula>
    </cfRule>
    <cfRule type="containsText" priority="1660" operator="containsText" text="AMARILLO">
      <formula>NOT(ISERROR(SEARCH("AMARILLO",AM230)))</formula>
    </cfRule>
    <cfRule type="containsText" dxfId="2145" priority="1661" stopIfTrue="1" operator="containsText" text="ALERTA">
      <formula>NOT(ISERROR(SEARCH("ALERTA",AM230)))</formula>
    </cfRule>
    <cfRule type="containsText" dxfId="2144" priority="1662" stopIfTrue="1" operator="containsText" text="OK">
      <formula>NOT(ISERROR(SEARCH("OK",AM230)))</formula>
    </cfRule>
  </conditionalFormatting>
  <conditionalFormatting sqref="AP38">
    <cfRule type="containsText" dxfId="2143" priority="1647" stopIfTrue="1" operator="containsText" text="CUMPLIDA">
      <formula>NOT(ISERROR(SEARCH("CUMPLIDA",AP38)))</formula>
    </cfRule>
  </conditionalFormatting>
  <conditionalFormatting sqref="AP38">
    <cfRule type="containsText" dxfId="2142" priority="1646" stopIfTrue="1" operator="containsText" text="INCUMPLIDA">
      <formula>NOT(ISERROR(SEARCH("INCUMPLIDA",AP38)))</formula>
    </cfRule>
  </conditionalFormatting>
  <conditionalFormatting sqref="AP38">
    <cfRule type="containsText" dxfId="2141" priority="1645" stopIfTrue="1" operator="containsText" text="PENDIENTE">
      <formula>NOT(ISERROR(SEARCH("PENDIENTE",AP38)))</formula>
    </cfRule>
  </conditionalFormatting>
  <conditionalFormatting sqref="AM38">
    <cfRule type="containsText" dxfId="2140" priority="1641" stopIfTrue="1" operator="containsText" text="EN TERMINO">
      <formula>NOT(ISERROR(SEARCH("EN TERMINO",AM38)))</formula>
    </cfRule>
    <cfRule type="containsText" priority="1642" operator="containsText" text="AMARILLO">
      <formula>NOT(ISERROR(SEARCH("AMARILLO",AM38)))</formula>
    </cfRule>
    <cfRule type="containsText" dxfId="2139" priority="1643" stopIfTrue="1" operator="containsText" text="ALERTA">
      <formula>NOT(ISERROR(SEARCH("ALERTA",AM38)))</formula>
    </cfRule>
    <cfRule type="containsText" dxfId="2138" priority="1644" stopIfTrue="1" operator="containsText" text="OK">
      <formula>NOT(ISERROR(SEARCH("OK",AM38)))</formula>
    </cfRule>
  </conditionalFormatting>
  <conditionalFormatting sqref="AM38">
    <cfRule type="containsText" dxfId="2137" priority="1637" stopIfTrue="1" operator="containsText" text="EN TERMINO">
      <formula>NOT(ISERROR(SEARCH("EN TERMINO",AM38)))</formula>
    </cfRule>
    <cfRule type="containsText" priority="1638" operator="containsText" text="AMARILLO">
      <formula>NOT(ISERROR(SEARCH("AMARILLO",AM38)))</formula>
    </cfRule>
    <cfRule type="containsText" dxfId="2136" priority="1639" stopIfTrue="1" operator="containsText" text="ALERTA">
      <formula>NOT(ISERROR(SEARCH("ALERTA",AM38)))</formula>
    </cfRule>
    <cfRule type="containsText" dxfId="2135" priority="1640" stopIfTrue="1" operator="containsText" text="OK">
      <formula>NOT(ISERROR(SEARCH("OK",AM38)))</formula>
    </cfRule>
  </conditionalFormatting>
  <conditionalFormatting sqref="BH277:BH278 BH282:BH290 BI279 BH297:BH313 BH293:BH295">
    <cfRule type="containsText" dxfId="2134" priority="1552" operator="containsText" text="Cumplida">
      <formula>NOT(ISERROR(SEARCH("Cumplida",BH277)))</formula>
    </cfRule>
    <cfRule type="containsText" dxfId="2133" priority="1553" operator="containsText" text="Pendiente">
      <formula>NOT(ISERROR(SEARCH("Pendiente",BH277)))</formula>
    </cfRule>
    <cfRule type="containsText" dxfId="2132" priority="1554" operator="containsText" text="Cumplida">
      <formula>NOT(ISERROR(SEARCH("Cumplida",BH277)))</formula>
    </cfRule>
  </conditionalFormatting>
  <conditionalFormatting sqref="BH277:BH278 BH282:BH290 BI279 BH297:BH313 BH293:BH295">
    <cfRule type="containsText" dxfId="2131" priority="1551" stopIfTrue="1" operator="containsText" text="CUMPLIDA">
      <formula>NOT(ISERROR(SEARCH("CUMPLIDA",BH277)))</formula>
    </cfRule>
  </conditionalFormatting>
  <conditionalFormatting sqref="BH277:BH278 BH282:BH290 BI279 BH297:BH313 BH293:BH295">
    <cfRule type="containsText" dxfId="2130" priority="1550" stopIfTrue="1" operator="containsText" text="INCUMPLIDA">
      <formula>NOT(ISERROR(SEARCH("INCUMPLIDA",BH277)))</formula>
    </cfRule>
  </conditionalFormatting>
  <conditionalFormatting sqref="AD277:AD313">
    <cfRule type="containsText" dxfId="2129" priority="1546" stopIfTrue="1" operator="containsText" text="EN TERMINO">
      <formula>NOT(ISERROR(SEARCH("EN TERMINO",AD277)))</formula>
    </cfRule>
    <cfRule type="containsText" priority="1547" operator="containsText" text="AMARILLO">
      <formula>NOT(ISERROR(SEARCH("AMARILLO",AD277)))</formula>
    </cfRule>
    <cfRule type="containsText" dxfId="2128" priority="1548" stopIfTrue="1" operator="containsText" text="ALERTA">
      <formula>NOT(ISERROR(SEARCH("ALERTA",AD277)))</formula>
    </cfRule>
    <cfRule type="containsText" dxfId="2127" priority="1549" stopIfTrue="1" operator="containsText" text="OK">
      <formula>NOT(ISERROR(SEARCH("OK",AD277)))</formula>
    </cfRule>
  </conditionalFormatting>
  <conditionalFormatting sqref="AG277:AG313">
    <cfRule type="containsText" dxfId="2126" priority="1543" operator="containsText" text="Cumplida">
      <formula>NOT(ISERROR(SEARCH("Cumplida",AG277)))</formula>
    </cfRule>
    <cfRule type="containsText" dxfId="2125" priority="1544" operator="containsText" text="Pendiente">
      <formula>NOT(ISERROR(SEARCH("Pendiente",AG277)))</formula>
    </cfRule>
    <cfRule type="containsText" dxfId="2124" priority="1545" operator="containsText" text="Cumplida">
      <formula>NOT(ISERROR(SEARCH("Cumplida",AG277)))</formula>
    </cfRule>
  </conditionalFormatting>
  <conditionalFormatting sqref="AG277:AG313">
    <cfRule type="containsText" dxfId="2123" priority="1542" stopIfTrue="1" operator="containsText" text="CUMPLIDA">
      <formula>NOT(ISERROR(SEARCH("CUMPLIDA",AG277)))</formula>
    </cfRule>
  </conditionalFormatting>
  <conditionalFormatting sqref="AG277:AG313">
    <cfRule type="containsText" dxfId="2122" priority="1541" stopIfTrue="1" operator="containsText" text="INCUMPLIDA">
      <formula>NOT(ISERROR(SEARCH("INCUMPLIDA",AG277)))</formula>
    </cfRule>
  </conditionalFormatting>
  <conditionalFormatting sqref="AG277:AG313">
    <cfRule type="containsText" dxfId="2121" priority="1540" operator="containsText" text="PENDIENTE">
      <formula>NOT(ISERROR(SEARCH("PENDIENTE",AG277)))</formula>
    </cfRule>
  </conditionalFormatting>
  <conditionalFormatting sqref="AG277:AG313">
    <cfRule type="containsText" dxfId="2120" priority="1539" stopIfTrue="1" operator="containsText" text="PENDIENTE">
      <formula>NOT(ISERROR(SEARCH("PENDIENTE",AG277)))</formula>
    </cfRule>
  </conditionalFormatting>
  <conditionalFormatting sqref="BJ277:BJ278 BJ283:BJ313">
    <cfRule type="containsText" dxfId="2119" priority="1536" operator="containsText" text="cerrada">
      <formula>NOT(ISERROR(SEARCH("cerrada",BJ277)))</formula>
    </cfRule>
    <cfRule type="containsText" dxfId="2118" priority="1537" operator="containsText" text="cerrado">
      <formula>NOT(ISERROR(SEARCH("cerrado",BJ277)))</formula>
    </cfRule>
    <cfRule type="containsText" dxfId="2117" priority="1538" operator="containsText" text="Abierto">
      <formula>NOT(ISERROR(SEARCH("Abierto",BJ277)))</formula>
    </cfRule>
  </conditionalFormatting>
  <conditionalFormatting sqref="BJ277:BJ278 BJ283:BJ313">
    <cfRule type="containsText" dxfId="2116" priority="1533" operator="containsText" text="cerrada">
      <formula>NOT(ISERROR(SEARCH("cerrada",BJ277)))</formula>
    </cfRule>
    <cfRule type="containsText" dxfId="2115" priority="1534" operator="containsText" text="cerrado">
      <formula>NOT(ISERROR(SEARCH("cerrado",BJ277)))</formula>
    </cfRule>
    <cfRule type="containsText" dxfId="2114" priority="1535" operator="containsText" text="Abierto">
      <formula>NOT(ISERROR(SEARCH("Abierto",BJ277)))</formula>
    </cfRule>
  </conditionalFormatting>
  <conditionalFormatting sqref="AM302">
    <cfRule type="containsText" dxfId="2113" priority="1529" stopIfTrue="1" operator="containsText" text="EN TERMINO">
      <formula>NOT(ISERROR(SEARCH("EN TERMINO",AM302)))</formula>
    </cfRule>
    <cfRule type="containsText" priority="1530" operator="containsText" text="AMARILLO">
      <formula>NOT(ISERROR(SEARCH("AMARILLO",AM302)))</formula>
    </cfRule>
    <cfRule type="containsText" dxfId="2112" priority="1531" stopIfTrue="1" operator="containsText" text="ALERTA">
      <formula>NOT(ISERROR(SEARCH("ALERTA",AM302)))</formula>
    </cfRule>
    <cfRule type="containsText" dxfId="2111" priority="1532" stopIfTrue="1" operator="containsText" text="OK">
      <formula>NOT(ISERROR(SEARCH("OK",AM302)))</formula>
    </cfRule>
  </conditionalFormatting>
  <conditionalFormatting sqref="BJ279:BJ282">
    <cfRule type="containsText" dxfId="2110" priority="1521" operator="containsText" text="cerrada">
      <formula>NOT(ISERROR(SEARCH("cerrada",BJ279)))</formula>
    </cfRule>
    <cfRule type="containsText" dxfId="2109" priority="1522" operator="containsText" text="cerrado">
      <formula>NOT(ISERROR(SEARCH("cerrado",BJ279)))</formula>
    </cfRule>
    <cfRule type="containsText" dxfId="2108" priority="1523" operator="containsText" text="Abierto">
      <formula>NOT(ISERROR(SEARCH("Abierto",BJ279)))</formula>
    </cfRule>
  </conditionalFormatting>
  <conditionalFormatting sqref="BH279:BH281">
    <cfRule type="containsText" dxfId="2107" priority="1526" operator="containsText" text="Cumplida">
      <formula>NOT(ISERROR(SEARCH("Cumplida",BH279)))</formula>
    </cfRule>
    <cfRule type="containsText" dxfId="2106" priority="1527" operator="containsText" text="Pendiente">
      <formula>NOT(ISERROR(SEARCH("Pendiente",BH279)))</formula>
    </cfRule>
    <cfRule type="containsText" dxfId="2105" priority="1528" operator="containsText" text="Cumplida">
      <formula>NOT(ISERROR(SEARCH("Cumplida",BH279)))</formula>
    </cfRule>
  </conditionalFormatting>
  <conditionalFormatting sqref="BH279:BH281">
    <cfRule type="containsText" dxfId="2104" priority="1525" stopIfTrue="1" operator="containsText" text="CUMPLIDA">
      <formula>NOT(ISERROR(SEARCH("CUMPLIDA",BH279)))</formula>
    </cfRule>
  </conditionalFormatting>
  <conditionalFormatting sqref="BH279:BH281">
    <cfRule type="containsText" dxfId="2103" priority="1524" stopIfTrue="1" operator="containsText" text="INCUMPLIDA">
      <formula>NOT(ISERROR(SEARCH("INCUMPLIDA",BH279)))</formula>
    </cfRule>
  </conditionalFormatting>
  <conditionalFormatting sqref="BJ279:BJ282">
    <cfRule type="containsText" dxfId="2102" priority="1518" operator="containsText" text="cerrada">
      <formula>NOT(ISERROR(SEARCH("cerrada",BJ279)))</formula>
    </cfRule>
    <cfRule type="containsText" dxfId="2101" priority="1519" operator="containsText" text="cerrado">
      <formula>NOT(ISERROR(SEARCH("cerrado",BJ279)))</formula>
    </cfRule>
    <cfRule type="containsText" dxfId="2100" priority="1520" operator="containsText" text="Abierto">
      <formula>NOT(ISERROR(SEARCH("Abierto",BJ279)))</formula>
    </cfRule>
  </conditionalFormatting>
  <conditionalFormatting sqref="AP279:AP280">
    <cfRule type="containsText" dxfId="2099" priority="1517" stopIfTrue="1" operator="containsText" text="CUMPLIDA">
      <formula>NOT(ISERROR(SEARCH("CUMPLIDA",AP279)))</formula>
    </cfRule>
  </conditionalFormatting>
  <conditionalFormatting sqref="AP279:AP280">
    <cfRule type="containsText" dxfId="2098" priority="1516" stopIfTrue="1" operator="containsText" text="INCUMPLIDA">
      <formula>NOT(ISERROR(SEARCH("INCUMPLIDA",AP279)))</formula>
    </cfRule>
  </conditionalFormatting>
  <conditionalFormatting sqref="AP279:AP280">
    <cfRule type="containsText" dxfId="2097" priority="1515" stopIfTrue="1" operator="containsText" text="PENDIENTE">
      <formula>NOT(ISERROR(SEARCH("PENDIENTE",AP279)))</formula>
    </cfRule>
  </conditionalFormatting>
  <conditionalFormatting sqref="AM279:AM280">
    <cfRule type="containsText" dxfId="2096" priority="1511" stopIfTrue="1" operator="containsText" text="EN TERMINO">
      <formula>NOT(ISERROR(SEARCH("EN TERMINO",AM279)))</formula>
    </cfRule>
    <cfRule type="containsText" priority="1512" operator="containsText" text="AMARILLO">
      <formula>NOT(ISERROR(SEARCH("AMARILLO",AM279)))</formula>
    </cfRule>
    <cfRule type="containsText" dxfId="2095" priority="1513" stopIfTrue="1" operator="containsText" text="ALERTA">
      <formula>NOT(ISERROR(SEARCH("ALERTA",AM279)))</formula>
    </cfRule>
    <cfRule type="containsText" dxfId="2094" priority="1514" stopIfTrue="1" operator="containsText" text="OK">
      <formula>NOT(ISERROR(SEARCH("OK",AM279)))</formula>
    </cfRule>
  </conditionalFormatting>
  <conditionalFormatting sqref="AM282">
    <cfRule type="containsText" dxfId="2093" priority="1507" stopIfTrue="1" operator="containsText" text="EN TERMINO">
      <formula>NOT(ISERROR(SEARCH("EN TERMINO",AM282)))</formula>
    </cfRule>
    <cfRule type="containsText" priority="1508" operator="containsText" text="AMARILLO">
      <formula>NOT(ISERROR(SEARCH("AMARILLO",AM282)))</formula>
    </cfRule>
    <cfRule type="containsText" dxfId="2092" priority="1509" stopIfTrue="1" operator="containsText" text="ALERTA">
      <formula>NOT(ISERROR(SEARCH("ALERTA",AM282)))</formula>
    </cfRule>
    <cfRule type="containsText" dxfId="2091" priority="1510" stopIfTrue="1" operator="containsText" text="OK">
      <formula>NOT(ISERROR(SEARCH("OK",AM282)))</formula>
    </cfRule>
  </conditionalFormatting>
  <conditionalFormatting sqref="BH296">
    <cfRule type="containsText" dxfId="2090" priority="1504" operator="containsText" text="Cumplida">
      <formula>NOT(ISERROR(SEARCH("Cumplida",BH296)))</formula>
    </cfRule>
    <cfRule type="containsText" dxfId="2089" priority="1505" operator="containsText" text="Pendiente">
      <formula>NOT(ISERROR(SEARCH("Pendiente",BH296)))</formula>
    </cfRule>
    <cfRule type="containsText" dxfId="2088" priority="1506" operator="containsText" text="Cumplida">
      <formula>NOT(ISERROR(SEARCH("Cumplida",BH296)))</formula>
    </cfRule>
  </conditionalFormatting>
  <conditionalFormatting sqref="BH296">
    <cfRule type="containsText" dxfId="2087" priority="1503" stopIfTrue="1" operator="containsText" text="CUMPLIDA">
      <formula>NOT(ISERROR(SEARCH("CUMPLIDA",BH296)))</formula>
    </cfRule>
  </conditionalFormatting>
  <conditionalFormatting sqref="BH296">
    <cfRule type="containsText" dxfId="2086" priority="1502" stopIfTrue="1" operator="containsText" text="INCUMPLIDA">
      <formula>NOT(ISERROR(SEARCH("INCUMPLIDA",BH296)))</formula>
    </cfRule>
  </conditionalFormatting>
  <conditionalFormatting sqref="AP296">
    <cfRule type="containsText" dxfId="2085" priority="1501" stopIfTrue="1" operator="containsText" text="CUMPLIDA">
      <formula>NOT(ISERROR(SEARCH("CUMPLIDA",AP296)))</formula>
    </cfRule>
  </conditionalFormatting>
  <conditionalFormatting sqref="AP296">
    <cfRule type="containsText" dxfId="2084" priority="1500" stopIfTrue="1" operator="containsText" text="INCUMPLIDA">
      <formula>NOT(ISERROR(SEARCH("INCUMPLIDA",AP296)))</formula>
    </cfRule>
  </conditionalFormatting>
  <conditionalFormatting sqref="AP296">
    <cfRule type="containsText" dxfId="2083" priority="1499" stopIfTrue="1" operator="containsText" text="PENDIENTE">
      <formula>NOT(ISERROR(SEARCH("PENDIENTE",AP296)))</formula>
    </cfRule>
  </conditionalFormatting>
  <conditionalFormatting sqref="AM296">
    <cfRule type="containsText" dxfId="2082" priority="1495" stopIfTrue="1" operator="containsText" text="EN TERMINO">
      <formula>NOT(ISERROR(SEARCH("EN TERMINO",AM296)))</formula>
    </cfRule>
    <cfRule type="containsText" priority="1496" operator="containsText" text="AMARILLO">
      <formula>NOT(ISERROR(SEARCH("AMARILLO",AM296)))</formula>
    </cfRule>
    <cfRule type="containsText" dxfId="2081" priority="1497" stopIfTrue="1" operator="containsText" text="ALERTA">
      <formula>NOT(ISERROR(SEARCH("ALERTA",AM296)))</formula>
    </cfRule>
    <cfRule type="containsText" dxfId="2080" priority="1498" stopIfTrue="1" operator="containsText" text="OK">
      <formula>NOT(ISERROR(SEARCH("OK",AM296)))</formula>
    </cfRule>
  </conditionalFormatting>
  <conditionalFormatting sqref="BH291:BH292">
    <cfRule type="containsText" dxfId="2079" priority="1492" operator="containsText" text="Cumplida">
      <formula>NOT(ISERROR(SEARCH("Cumplida",BH291)))</formula>
    </cfRule>
    <cfRule type="containsText" dxfId="2078" priority="1493" operator="containsText" text="Pendiente">
      <formula>NOT(ISERROR(SEARCH("Pendiente",BH291)))</formula>
    </cfRule>
    <cfRule type="containsText" dxfId="2077" priority="1494" operator="containsText" text="Cumplida">
      <formula>NOT(ISERROR(SEARCH("Cumplida",BH291)))</formula>
    </cfRule>
  </conditionalFormatting>
  <conditionalFormatting sqref="BH291:BH292">
    <cfRule type="containsText" dxfId="2076" priority="1491" stopIfTrue="1" operator="containsText" text="CUMPLIDA">
      <formula>NOT(ISERROR(SEARCH("CUMPLIDA",BH291)))</formula>
    </cfRule>
  </conditionalFormatting>
  <conditionalFormatting sqref="BH291:BH292">
    <cfRule type="containsText" dxfId="2075" priority="1490" stopIfTrue="1" operator="containsText" text="INCUMPLIDA">
      <formula>NOT(ISERROR(SEARCH("INCUMPLIDA",BH291)))</formula>
    </cfRule>
  </conditionalFormatting>
  <conditionalFormatting sqref="AP291:AP292">
    <cfRule type="containsText" dxfId="2074" priority="1489" stopIfTrue="1" operator="containsText" text="CUMPLIDA">
      <formula>NOT(ISERROR(SEARCH("CUMPLIDA",AP291)))</formula>
    </cfRule>
  </conditionalFormatting>
  <conditionalFormatting sqref="AP291:AP292">
    <cfRule type="containsText" dxfId="2073" priority="1488" stopIfTrue="1" operator="containsText" text="INCUMPLIDA">
      <formula>NOT(ISERROR(SEARCH("INCUMPLIDA",AP291)))</formula>
    </cfRule>
  </conditionalFormatting>
  <conditionalFormatting sqref="AP291:AP292">
    <cfRule type="containsText" dxfId="2072" priority="1487" stopIfTrue="1" operator="containsText" text="PENDIENTE">
      <formula>NOT(ISERROR(SEARCH("PENDIENTE",AP291)))</formula>
    </cfRule>
  </conditionalFormatting>
  <conditionalFormatting sqref="AM291:AM292">
    <cfRule type="containsText" dxfId="2071" priority="1483" stopIfTrue="1" operator="containsText" text="EN TERMINO">
      <formula>NOT(ISERROR(SEARCH("EN TERMINO",AM291)))</formula>
    </cfRule>
    <cfRule type="containsText" priority="1484" operator="containsText" text="AMARILLO">
      <formula>NOT(ISERROR(SEARCH("AMARILLO",AM291)))</formula>
    </cfRule>
    <cfRule type="containsText" dxfId="2070" priority="1485" stopIfTrue="1" operator="containsText" text="ALERTA">
      <formula>NOT(ISERROR(SEARCH("ALERTA",AM291)))</formula>
    </cfRule>
    <cfRule type="containsText" dxfId="2069" priority="1486" stopIfTrue="1" operator="containsText" text="OK">
      <formula>NOT(ISERROR(SEARCH("OK",AM291)))</formula>
    </cfRule>
  </conditionalFormatting>
  <conditionalFormatting sqref="AP282">
    <cfRule type="containsText" dxfId="2068" priority="1482" stopIfTrue="1" operator="containsText" text="CUMPLIDA">
      <formula>NOT(ISERROR(SEARCH("CUMPLIDA",AP282)))</formula>
    </cfRule>
  </conditionalFormatting>
  <conditionalFormatting sqref="AP282">
    <cfRule type="containsText" dxfId="2067" priority="1481" stopIfTrue="1" operator="containsText" text="INCUMPLIDA">
      <formula>NOT(ISERROR(SEARCH("INCUMPLIDA",AP282)))</formula>
    </cfRule>
  </conditionalFormatting>
  <conditionalFormatting sqref="AP282">
    <cfRule type="containsText" dxfId="2066" priority="1480" stopIfTrue="1" operator="containsText" text="PENDIENTE">
      <formula>NOT(ISERROR(SEARCH("PENDIENTE",AP282)))</formula>
    </cfRule>
  </conditionalFormatting>
  <conditionalFormatting sqref="AD46:AD50 AD53:AD58">
    <cfRule type="containsText" dxfId="2065" priority="1400" stopIfTrue="1" operator="containsText" text="EN TERMINO">
      <formula>NOT(ISERROR(SEARCH("EN TERMINO",AD46)))</formula>
    </cfRule>
    <cfRule type="containsText" priority="1401" operator="containsText" text="AMARILLO">
      <formula>NOT(ISERROR(SEARCH("AMARILLO",AD46)))</formula>
    </cfRule>
    <cfRule type="containsText" dxfId="2064" priority="1402" stopIfTrue="1" operator="containsText" text="ALERTA">
      <formula>NOT(ISERROR(SEARCH("ALERTA",AD46)))</formula>
    </cfRule>
    <cfRule type="containsText" dxfId="2063" priority="1403" stopIfTrue="1" operator="containsText" text="OK">
      <formula>NOT(ISERROR(SEARCH("OK",AD46)))</formula>
    </cfRule>
  </conditionalFormatting>
  <conditionalFormatting sqref="BH47:BH48 BH55:BH57">
    <cfRule type="containsText" dxfId="2062" priority="1397" operator="containsText" text="Cumplida">
      <formula>NOT(ISERROR(SEARCH("Cumplida",BH47)))</formula>
    </cfRule>
    <cfRule type="containsText" dxfId="2061" priority="1398" operator="containsText" text="Pendiente">
      <formula>NOT(ISERROR(SEARCH("Pendiente",BH47)))</formula>
    </cfRule>
    <cfRule type="containsText" dxfId="2060" priority="1399" operator="containsText" text="Cumplida">
      <formula>NOT(ISERROR(SEARCH("Cumplida",BH47)))</formula>
    </cfRule>
  </conditionalFormatting>
  <conditionalFormatting sqref="AG46:AG50 BH47:BH48 AG53:AG58 BH55:BH57">
    <cfRule type="containsText" dxfId="2059" priority="1396" stopIfTrue="1" operator="containsText" text="CUMPLIDA">
      <formula>NOT(ISERROR(SEARCH("CUMPLIDA",AG46)))</formula>
    </cfRule>
  </conditionalFormatting>
  <conditionalFormatting sqref="AG46:AG50 BH47:BH48 AG53:AG58 BH55:BH57">
    <cfRule type="containsText" dxfId="2058" priority="1395" stopIfTrue="1" operator="containsText" text="INCUMPLIDA">
      <formula>NOT(ISERROR(SEARCH("INCUMPLIDA",AG46)))</formula>
    </cfRule>
  </conditionalFormatting>
  <conditionalFormatting sqref="AG46:AG50 AG53:AG58">
    <cfRule type="containsText" dxfId="2057" priority="1394" operator="containsText" text="PENDIENTE">
      <formula>NOT(ISERROR(SEARCH("PENDIENTE",AG46)))</formula>
    </cfRule>
  </conditionalFormatting>
  <conditionalFormatting sqref="AG46:AG50 AG53:AG58">
    <cfRule type="containsText" dxfId="2056" priority="1393" stopIfTrue="1" operator="containsText" text="PENDIENTE">
      <formula>NOT(ISERROR(SEARCH("PENDIENTE",AG46)))</formula>
    </cfRule>
  </conditionalFormatting>
  <conditionalFormatting sqref="BJ47:BJ48 BJ55:BJ57">
    <cfRule type="containsText" dxfId="2055" priority="1390" operator="containsText" text="cerrada">
      <formula>NOT(ISERROR(SEARCH("cerrada",BJ47)))</formula>
    </cfRule>
    <cfRule type="containsText" dxfId="2054" priority="1391" operator="containsText" text="cerrado">
      <formula>NOT(ISERROR(SEARCH("cerrado",BJ47)))</formula>
    </cfRule>
    <cfRule type="containsText" dxfId="2053" priority="1392" operator="containsText" text="Abierto">
      <formula>NOT(ISERROR(SEARCH("Abierto",BJ47)))</formula>
    </cfRule>
  </conditionalFormatting>
  <conditionalFormatting sqref="BJ47:BJ48 BJ55:BJ57">
    <cfRule type="containsText" dxfId="2052" priority="1387" operator="containsText" text="cerrada">
      <formula>NOT(ISERROR(SEARCH("cerrada",BJ47)))</formula>
    </cfRule>
    <cfRule type="containsText" dxfId="2051" priority="1388" operator="containsText" text="cerrado">
      <formula>NOT(ISERROR(SEARCH("cerrado",BJ47)))</formula>
    </cfRule>
    <cfRule type="containsText" dxfId="2050" priority="1389" operator="containsText" text="Abierto">
      <formula>NOT(ISERROR(SEARCH("Abierto",BJ47)))</formula>
    </cfRule>
  </conditionalFormatting>
  <conditionalFormatting sqref="BH44:BH46">
    <cfRule type="containsText" dxfId="2049" priority="1364" operator="containsText" text="Cumplida">
      <formula>NOT(ISERROR(SEARCH("Cumplida",BH44)))</formula>
    </cfRule>
    <cfRule type="containsText" dxfId="2048" priority="1365" operator="containsText" text="Pendiente">
      <formula>NOT(ISERROR(SEARCH("Pendiente",BH44)))</formula>
    </cfRule>
    <cfRule type="containsText" dxfId="2047" priority="1366" operator="containsText" text="Cumplida">
      <formula>NOT(ISERROR(SEARCH("Cumplida",BH44)))</formula>
    </cfRule>
  </conditionalFormatting>
  <conditionalFormatting sqref="BH44:BH46">
    <cfRule type="containsText" dxfId="2046" priority="1363" stopIfTrue="1" operator="containsText" text="CUMPLIDA">
      <formula>NOT(ISERROR(SEARCH("CUMPLIDA",BH44)))</formula>
    </cfRule>
  </conditionalFormatting>
  <conditionalFormatting sqref="BH44:BH46">
    <cfRule type="containsText" dxfId="2045" priority="1362" stopIfTrue="1" operator="containsText" text="INCUMPLIDA">
      <formula>NOT(ISERROR(SEARCH("INCUMPLIDA",BH44)))</formula>
    </cfRule>
  </conditionalFormatting>
  <conditionalFormatting sqref="AD44:AD45">
    <cfRule type="containsText" dxfId="2044" priority="1358" stopIfTrue="1" operator="containsText" text="EN TERMINO">
      <formula>NOT(ISERROR(SEARCH("EN TERMINO",AD44)))</formula>
    </cfRule>
    <cfRule type="containsText" priority="1359" operator="containsText" text="AMARILLO">
      <formula>NOT(ISERROR(SEARCH("AMARILLO",AD44)))</formula>
    </cfRule>
    <cfRule type="containsText" dxfId="2043" priority="1360" stopIfTrue="1" operator="containsText" text="ALERTA">
      <formula>NOT(ISERROR(SEARCH("ALERTA",AD44)))</formula>
    </cfRule>
    <cfRule type="containsText" dxfId="2042" priority="1361" stopIfTrue="1" operator="containsText" text="OK">
      <formula>NOT(ISERROR(SEARCH("OK",AD44)))</formula>
    </cfRule>
  </conditionalFormatting>
  <conditionalFormatting sqref="AG44:AG45">
    <cfRule type="containsText" dxfId="2041" priority="1357" operator="containsText" text="PENDIENTE">
      <formula>NOT(ISERROR(SEARCH("PENDIENTE",AG44)))</formula>
    </cfRule>
  </conditionalFormatting>
  <conditionalFormatting sqref="AD44:AD45">
    <cfRule type="containsText" dxfId="2040" priority="1353" stopIfTrue="1" operator="containsText" text="EN TERMINO">
      <formula>NOT(ISERROR(SEARCH("EN TERMINO",AD44)))</formula>
    </cfRule>
    <cfRule type="containsText" priority="1354" operator="containsText" text="AMARILLO">
      <formula>NOT(ISERROR(SEARCH("AMARILLO",AD44)))</formula>
    </cfRule>
    <cfRule type="containsText" dxfId="2039" priority="1355" stopIfTrue="1" operator="containsText" text="ALERTA">
      <formula>NOT(ISERROR(SEARCH("ALERTA",AD44)))</formula>
    </cfRule>
    <cfRule type="containsText" dxfId="2038" priority="1356" stopIfTrue="1" operator="containsText" text="OK">
      <formula>NOT(ISERROR(SEARCH("OK",AD44)))</formula>
    </cfRule>
  </conditionalFormatting>
  <conditionalFormatting sqref="AG44:AG45">
    <cfRule type="containsText" dxfId="2037" priority="1352" stopIfTrue="1" operator="containsText" text="CUMPLIDA">
      <formula>NOT(ISERROR(SEARCH("CUMPLIDA",AG44)))</formula>
    </cfRule>
  </conditionalFormatting>
  <conditionalFormatting sqref="AG44:AG45">
    <cfRule type="containsText" dxfId="2036" priority="1351" stopIfTrue="1" operator="containsText" text="INCUMPLIDA">
      <formula>NOT(ISERROR(SEARCH("INCUMPLIDA",AG44)))</formula>
    </cfRule>
  </conditionalFormatting>
  <conditionalFormatting sqref="AG44:AG45">
    <cfRule type="containsText" dxfId="2035" priority="1350" operator="containsText" text="PENDIENTE">
      <formula>NOT(ISERROR(SEARCH("PENDIENTE",AG44)))</formula>
    </cfRule>
  </conditionalFormatting>
  <conditionalFormatting sqref="AG44:AG45">
    <cfRule type="containsText" dxfId="2034" priority="1349" stopIfTrue="1" operator="containsText" text="PENDIENTE">
      <formula>NOT(ISERROR(SEARCH("PENDIENTE",AG44)))</formula>
    </cfRule>
  </conditionalFormatting>
  <conditionalFormatting sqref="AM44">
    <cfRule type="containsText" dxfId="2033" priority="1345" stopIfTrue="1" operator="containsText" text="EN TERMINO">
      <formula>NOT(ISERROR(SEARCH("EN TERMINO",AM44)))</formula>
    </cfRule>
    <cfRule type="containsText" priority="1346" operator="containsText" text="AMARILLO">
      <formula>NOT(ISERROR(SEARCH("AMARILLO",AM44)))</formula>
    </cfRule>
    <cfRule type="containsText" dxfId="2032" priority="1347" stopIfTrue="1" operator="containsText" text="ALERTA">
      <formula>NOT(ISERROR(SEARCH("ALERTA",AM44)))</formula>
    </cfRule>
    <cfRule type="containsText" dxfId="2031" priority="1348" stopIfTrue="1" operator="containsText" text="OK">
      <formula>NOT(ISERROR(SEARCH("OK",AM44)))</formula>
    </cfRule>
  </conditionalFormatting>
  <conditionalFormatting sqref="AP44">
    <cfRule type="containsText" dxfId="2030" priority="1344" stopIfTrue="1" operator="containsText" text="CUMPLIDA">
      <formula>NOT(ISERROR(SEARCH("CUMPLIDA",AP44)))</formula>
    </cfRule>
  </conditionalFormatting>
  <conditionalFormatting sqref="AP44">
    <cfRule type="containsText" dxfId="2029" priority="1343" stopIfTrue="1" operator="containsText" text="INCUMPLIDA">
      <formula>NOT(ISERROR(SEARCH("INCUMPLIDA",AP44)))</formula>
    </cfRule>
  </conditionalFormatting>
  <conditionalFormatting sqref="AP44">
    <cfRule type="containsText" dxfId="2028" priority="1342" stopIfTrue="1" operator="containsText" text="PENDIENTE">
      <formula>NOT(ISERROR(SEARCH("PENDIENTE",AP44)))</formula>
    </cfRule>
  </conditionalFormatting>
  <conditionalFormatting sqref="BJ44:BJ46">
    <cfRule type="containsText" dxfId="2027" priority="1339" operator="containsText" text="cerrada">
      <formula>NOT(ISERROR(SEARCH("cerrada",BJ44)))</formula>
    </cfRule>
    <cfRule type="containsText" dxfId="2026" priority="1340" operator="containsText" text="cerrado">
      <formula>NOT(ISERROR(SEARCH("cerrado",BJ44)))</formula>
    </cfRule>
    <cfRule type="containsText" dxfId="2025" priority="1341" operator="containsText" text="Abierto">
      <formula>NOT(ISERROR(SEARCH("Abierto",BJ44)))</formula>
    </cfRule>
  </conditionalFormatting>
  <conditionalFormatting sqref="BJ44:BJ46">
    <cfRule type="containsText" dxfId="2024" priority="1336" operator="containsText" text="cerrada">
      <formula>NOT(ISERROR(SEARCH("cerrada",BJ44)))</formula>
    </cfRule>
    <cfRule type="containsText" dxfId="2023" priority="1337" operator="containsText" text="cerrado">
      <formula>NOT(ISERROR(SEARCH("cerrado",BJ44)))</formula>
    </cfRule>
    <cfRule type="containsText" dxfId="2022" priority="1338" operator="containsText" text="Abierto">
      <formula>NOT(ISERROR(SEARCH("Abierto",BJ44)))</formula>
    </cfRule>
  </conditionalFormatting>
  <conditionalFormatting sqref="AD51:AD52">
    <cfRule type="containsText" dxfId="2021" priority="1332" stopIfTrue="1" operator="containsText" text="EN TERMINO">
      <formula>NOT(ISERROR(SEARCH("EN TERMINO",AD51)))</formula>
    </cfRule>
    <cfRule type="containsText" priority="1333" operator="containsText" text="AMARILLO">
      <formula>NOT(ISERROR(SEARCH("AMARILLO",AD51)))</formula>
    </cfRule>
    <cfRule type="containsText" dxfId="2020" priority="1334" stopIfTrue="1" operator="containsText" text="ALERTA">
      <formula>NOT(ISERROR(SEARCH("ALERTA",AD51)))</formula>
    </cfRule>
    <cfRule type="containsText" dxfId="2019" priority="1335" stopIfTrue="1" operator="containsText" text="OK">
      <formula>NOT(ISERROR(SEARCH("OK",AD51)))</formula>
    </cfRule>
  </conditionalFormatting>
  <conditionalFormatting sqref="AG51:AG52">
    <cfRule type="containsText" dxfId="2018" priority="1331" stopIfTrue="1" operator="containsText" text="CUMPLIDA">
      <formula>NOT(ISERROR(SEARCH("CUMPLIDA",AG51)))</formula>
    </cfRule>
  </conditionalFormatting>
  <conditionalFormatting sqref="AG51:AG52">
    <cfRule type="containsText" dxfId="2017" priority="1330" stopIfTrue="1" operator="containsText" text="INCUMPLIDA">
      <formula>NOT(ISERROR(SEARCH("INCUMPLIDA",AG51)))</formula>
    </cfRule>
  </conditionalFormatting>
  <conditionalFormatting sqref="AG51:AG52">
    <cfRule type="containsText" dxfId="2016" priority="1329" operator="containsText" text="PENDIENTE">
      <formula>NOT(ISERROR(SEARCH("PENDIENTE",AG51)))</formula>
    </cfRule>
  </conditionalFormatting>
  <conditionalFormatting sqref="AD51:AD52">
    <cfRule type="containsText" dxfId="2015" priority="1325" stopIfTrue="1" operator="containsText" text="EN TERMINO">
      <formula>NOT(ISERROR(SEARCH("EN TERMINO",AD51)))</formula>
    </cfRule>
    <cfRule type="containsText" priority="1326" operator="containsText" text="AMARILLO">
      <formula>NOT(ISERROR(SEARCH("AMARILLO",AD51)))</formula>
    </cfRule>
    <cfRule type="containsText" dxfId="2014" priority="1327" stopIfTrue="1" operator="containsText" text="ALERTA">
      <formula>NOT(ISERROR(SEARCH("ALERTA",AD51)))</formula>
    </cfRule>
    <cfRule type="containsText" dxfId="2013" priority="1328" stopIfTrue="1" operator="containsText" text="OK">
      <formula>NOT(ISERROR(SEARCH("OK",AD51)))</formula>
    </cfRule>
  </conditionalFormatting>
  <conditionalFormatting sqref="AG51:AG52">
    <cfRule type="containsText" dxfId="2012" priority="1324" stopIfTrue="1" operator="containsText" text="CUMPLIDA">
      <formula>NOT(ISERROR(SEARCH("CUMPLIDA",AG51)))</formula>
    </cfRule>
  </conditionalFormatting>
  <conditionalFormatting sqref="AG51:AG52">
    <cfRule type="containsText" dxfId="2011" priority="1323" stopIfTrue="1" operator="containsText" text="INCUMPLIDA">
      <formula>NOT(ISERROR(SEARCH("INCUMPLIDA",AG51)))</formula>
    </cfRule>
  </conditionalFormatting>
  <conditionalFormatting sqref="AG51:AG52">
    <cfRule type="containsText" dxfId="2010" priority="1322" operator="containsText" text="PENDIENTE">
      <formula>NOT(ISERROR(SEARCH("PENDIENTE",AG51)))</formula>
    </cfRule>
  </conditionalFormatting>
  <conditionalFormatting sqref="AG51:AG52">
    <cfRule type="containsText" dxfId="2009" priority="1321" stopIfTrue="1" operator="containsText" text="PENDIENTE">
      <formula>NOT(ISERROR(SEARCH("PENDIENTE",AG51)))</formula>
    </cfRule>
  </conditionalFormatting>
  <conditionalFormatting sqref="AP51:AP52">
    <cfRule type="containsText" dxfId="2008" priority="1320" stopIfTrue="1" operator="containsText" text="CUMPLIDA">
      <formula>NOT(ISERROR(SEARCH("CUMPLIDA",AP51)))</formula>
    </cfRule>
  </conditionalFormatting>
  <conditionalFormatting sqref="AP51:AP52">
    <cfRule type="containsText" dxfId="2007" priority="1319" stopIfTrue="1" operator="containsText" text="INCUMPLIDA">
      <formula>NOT(ISERROR(SEARCH("INCUMPLIDA",AP51)))</formula>
    </cfRule>
  </conditionalFormatting>
  <conditionalFormatting sqref="AP51:AP52">
    <cfRule type="containsText" dxfId="2006" priority="1318" stopIfTrue="1" operator="containsText" text="PENDIENTE">
      <formula>NOT(ISERROR(SEARCH("PENDIENTE",AP51)))</formula>
    </cfRule>
  </conditionalFormatting>
  <conditionalFormatting sqref="BJ51:BJ52">
    <cfRule type="containsText" dxfId="2005" priority="1315" operator="containsText" text="cerrada">
      <formula>NOT(ISERROR(SEARCH("cerrada",BJ51)))</formula>
    </cfRule>
    <cfRule type="containsText" dxfId="2004" priority="1316" operator="containsText" text="cerrado">
      <formula>NOT(ISERROR(SEARCH("cerrado",BJ51)))</formula>
    </cfRule>
    <cfRule type="containsText" dxfId="2003" priority="1317" operator="containsText" text="Abierto">
      <formula>NOT(ISERROR(SEARCH("Abierto",BJ51)))</formula>
    </cfRule>
  </conditionalFormatting>
  <conditionalFormatting sqref="BJ51:BJ52">
    <cfRule type="containsText" dxfId="2002" priority="1312" operator="containsText" text="cerrada">
      <formula>NOT(ISERROR(SEARCH("cerrada",BJ51)))</formula>
    </cfRule>
    <cfRule type="containsText" dxfId="2001" priority="1313" operator="containsText" text="cerrado">
      <formula>NOT(ISERROR(SEARCH("cerrado",BJ51)))</formula>
    </cfRule>
    <cfRule type="containsText" dxfId="2000" priority="1314" operator="containsText" text="Abierto">
      <formula>NOT(ISERROR(SEARCH("Abierto",BJ51)))</formula>
    </cfRule>
  </conditionalFormatting>
  <conditionalFormatting sqref="BH51:BH52">
    <cfRule type="containsText" dxfId="1999" priority="1309" operator="containsText" text="Cumplida">
      <formula>NOT(ISERROR(SEARCH("Cumplida",BH51)))</formula>
    </cfRule>
    <cfRule type="containsText" dxfId="1998" priority="1310" operator="containsText" text="Pendiente">
      <formula>NOT(ISERROR(SEARCH("Pendiente",BH51)))</formula>
    </cfRule>
    <cfRule type="containsText" dxfId="1997" priority="1311" operator="containsText" text="Cumplida">
      <formula>NOT(ISERROR(SEARCH("Cumplida",BH51)))</formula>
    </cfRule>
  </conditionalFormatting>
  <conditionalFormatting sqref="BH51:BH52">
    <cfRule type="containsText" dxfId="1996" priority="1308" stopIfTrue="1" operator="containsText" text="CUMPLIDA">
      <formula>NOT(ISERROR(SEARCH("CUMPLIDA",BH51)))</formula>
    </cfRule>
  </conditionalFormatting>
  <conditionalFormatting sqref="BH51:BH52">
    <cfRule type="containsText" dxfId="1995" priority="1307" stopIfTrue="1" operator="containsText" text="INCUMPLIDA">
      <formula>NOT(ISERROR(SEARCH("INCUMPLIDA",BH51)))</formula>
    </cfRule>
  </conditionalFormatting>
  <conditionalFormatting sqref="AP46">
    <cfRule type="containsText" dxfId="1994" priority="1280" stopIfTrue="1" operator="containsText" text="CUMPLIDA">
      <formula>NOT(ISERROR(SEARCH("CUMPLIDA",AP46)))</formula>
    </cfRule>
  </conditionalFormatting>
  <conditionalFormatting sqref="AP46">
    <cfRule type="containsText" dxfId="1993" priority="1279" stopIfTrue="1" operator="containsText" text="INCUMPLIDA">
      <formula>NOT(ISERROR(SEARCH("INCUMPLIDA",AP46)))</formula>
    </cfRule>
  </conditionalFormatting>
  <conditionalFormatting sqref="AM45:AM46">
    <cfRule type="containsText" dxfId="1992" priority="1284" stopIfTrue="1" operator="containsText" text="EN TERMINO">
      <formula>NOT(ISERROR(SEARCH("EN TERMINO",AM45)))</formula>
    </cfRule>
    <cfRule type="containsText" priority="1285" operator="containsText" text="AMARILLO">
      <formula>NOT(ISERROR(SEARCH("AMARILLO",AM45)))</formula>
    </cfRule>
    <cfRule type="containsText" dxfId="1991" priority="1286" stopIfTrue="1" operator="containsText" text="ALERTA">
      <formula>NOT(ISERROR(SEARCH("ALERTA",AM45)))</formula>
    </cfRule>
    <cfRule type="containsText" dxfId="1990" priority="1287" stopIfTrue="1" operator="containsText" text="OK">
      <formula>NOT(ISERROR(SEARCH("OK",AM45)))</formula>
    </cfRule>
  </conditionalFormatting>
  <conditionalFormatting sqref="AP45">
    <cfRule type="containsText" dxfId="1989" priority="1283" stopIfTrue="1" operator="containsText" text="CUMPLIDA">
      <formula>NOT(ISERROR(SEARCH("CUMPLIDA",AP45)))</formula>
    </cfRule>
  </conditionalFormatting>
  <conditionalFormatting sqref="AP45">
    <cfRule type="containsText" dxfId="1988" priority="1282" stopIfTrue="1" operator="containsText" text="INCUMPLIDA">
      <formula>NOT(ISERROR(SEARCH("INCUMPLIDA",AP45)))</formula>
    </cfRule>
  </conditionalFormatting>
  <conditionalFormatting sqref="AP45">
    <cfRule type="containsText" dxfId="1987" priority="1281" stopIfTrue="1" operator="containsText" text="PENDIENTE">
      <formula>NOT(ISERROR(SEARCH("PENDIENTE",AP45)))</formula>
    </cfRule>
  </conditionalFormatting>
  <conditionalFormatting sqref="AP46">
    <cfRule type="containsText" dxfId="1986" priority="1278" stopIfTrue="1" operator="containsText" text="PENDIENTE">
      <formula>NOT(ISERROR(SEARCH("PENDIENTE",AP46)))</formula>
    </cfRule>
  </conditionalFormatting>
  <conditionalFormatting sqref="AM51:AM52">
    <cfRule type="containsText" dxfId="1985" priority="1274" stopIfTrue="1" operator="containsText" text="EN TERMINO">
      <formula>NOT(ISERROR(SEARCH("EN TERMINO",AM51)))</formula>
    </cfRule>
    <cfRule type="containsText" priority="1275" operator="containsText" text="AMARILLO">
      <formula>NOT(ISERROR(SEARCH("AMARILLO",AM51)))</formula>
    </cfRule>
    <cfRule type="containsText" dxfId="1984" priority="1276" stopIfTrue="1" operator="containsText" text="ALERTA">
      <formula>NOT(ISERROR(SEARCH("ALERTA",AM51)))</formula>
    </cfRule>
    <cfRule type="containsText" dxfId="1983" priority="1277" stopIfTrue="1" operator="containsText" text="OK">
      <formula>NOT(ISERROR(SEARCH("OK",AM51)))</formula>
    </cfRule>
  </conditionalFormatting>
  <conditionalFormatting sqref="AM49:AM50">
    <cfRule type="containsText" dxfId="1982" priority="1270" stopIfTrue="1" operator="containsText" text="EN TERMINO">
      <formula>NOT(ISERROR(SEARCH("EN TERMINO",AM49)))</formula>
    </cfRule>
    <cfRule type="containsText" priority="1271" operator="containsText" text="AMARILLO">
      <formula>NOT(ISERROR(SEARCH("AMARILLO",AM49)))</formula>
    </cfRule>
    <cfRule type="containsText" dxfId="1981" priority="1272" stopIfTrue="1" operator="containsText" text="ALERTA">
      <formula>NOT(ISERROR(SEARCH("ALERTA",AM49)))</formula>
    </cfRule>
    <cfRule type="containsText" dxfId="1980" priority="1273" stopIfTrue="1" operator="containsText" text="OK">
      <formula>NOT(ISERROR(SEARCH("OK",AM49)))</formula>
    </cfRule>
  </conditionalFormatting>
  <conditionalFormatting sqref="AM53:AM54">
    <cfRule type="containsText" dxfId="1979" priority="1266" stopIfTrue="1" operator="containsText" text="EN TERMINO">
      <formula>NOT(ISERROR(SEARCH("EN TERMINO",AM53)))</formula>
    </cfRule>
    <cfRule type="containsText" priority="1267" operator="containsText" text="AMARILLO">
      <formula>NOT(ISERROR(SEARCH("AMARILLO",AM53)))</formula>
    </cfRule>
    <cfRule type="containsText" dxfId="1978" priority="1268" stopIfTrue="1" operator="containsText" text="ALERTA">
      <formula>NOT(ISERROR(SEARCH("ALERTA",AM53)))</formula>
    </cfRule>
    <cfRule type="containsText" dxfId="1977" priority="1269" stopIfTrue="1" operator="containsText" text="OK">
      <formula>NOT(ISERROR(SEARCH("OK",AM53)))</formula>
    </cfRule>
  </conditionalFormatting>
  <conditionalFormatting sqref="AM58">
    <cfRule type="containsText" dxfId="1976" priority="1262" stopIfTrue="1" operator="containsText" text="EN TERMINO">
      <formula>NOT(ISERROR(SEARCH("EN TERMINO",AM58)))</formula>
    </cfRule>
    <cfRule type="containsText" priority="1263" operator="containsText" text="AMARILLO">
      <formula>NOT(ISERROR(SEARCH("AMARILLO",AM58)))</formula>
    </cfRule>
    <cfRule type="containsText" dxfId="1975" priority="1264" stopIfTrue="1" operator="containsText" text="ALERTA">
      <formula>NOT(ISERROR(SEARCH("ALERTA",AM58)))</formula>
    </cfRule>
    <cfRule type="containsText" dxfId="1974" priority="1265" stopIfTrue="1" operator="containsText" text="OK">
      <formula>NOT(ISERROR(SEARCH("OK",AM58)))</formula>
    </cfRule>
  </conditionalFormatting>
  <conditionalFormatting sqref="AP49:AP50">
    <cfRule type="containsText" dxfId="1973" priority="1258" stopIfTrue="1" operator="containsText" text="CUMPLIDA">
      <formula>NOT(ISERROR(SEARCH("CUMPLIDA",AP49)))</formula>
    </cfRule>
  </conditionalFormatting>
  <conditionalFormatting sqref="AP49:AP50">
    <cfRule type="containsText" dxfId="1972" priority="1257" stopIfTrue="1" operator="containsText" text="INCUMPLIDA">
      <formula>NOT(ISERROR(SEARCH("INCUMPLIDA",AP49)))</formula>
    </cfRule>
  </conditionalFormatting>
  <conditionalFormatting sqref="AP49:AP50">
    <cfRule type="containsText" dxfId="1971" priority="1256" stopIfTrue="1" operator="containsText" text="PENDIENTE">
      <formula>NOT(ISERROR(SEARCH("PENDIENTE",AP49)))</formula>
    </cfRule>
  </conditionalFormatting>
  <conditionalFormatting sqref="AP58">
    <cfRule type="containsText" dxfId="1970" priority="1245" stopIfTrue="1" operator="containsText" text="CUMPLIDA">
      <formula>NOT(ISERROR(SEARCH("CUMPLIDA",AP58)))</formula>
    </cfRule>
  </conditionalFormatting>
  <conditionalFormatting sqref="AP58">
    <cfRule type="containsText" dxfId="1969" priority="1244" stopIfTrue="1" operator="containsText" text="INCUMPLIDA">
      <formula>NOT(ISERROR(SEARCH("INCUMPLIDA",AP58)))</formula>
    </cfRule>
  </conditionalFormatting>
  <conditionalFormatting sqref="AP58">
    <cfRule type="containsText" dxfId="1968" priority="1243" stopIfTrue="1" operator="containsText" text="PENDIENTE">
      <formula>NOT(ISERROR(SEARCH("PENDIENTE",AP58)))</formula>
    </cfRule>
  </conditionalFormatting>
  <conditionalFormatting sqref="AM5:AM7">
    <cfRule type="containsText" dxfId="1967" priority="1166" stopIfTrue="1" operator="containsText" text="EN TERMINO">
      <formula>NOT(ISERROR(SEARCH("EN TERMINO",AM5)))</formula>
    </cfRule>
    <cfRule type="containsText" priority="1167" operator="containsText" text="AMARILLO">
      <formula>NOT(ISERROR(SEARCH("AMARILLO",AM5)))</formula>
    </cfRule>
    <cfRule type="containsText" dxfId="1966" priority="1168" stopIfTrue="1" operator="containsText" text="ALERTA">
      <formula>NOT(ISERROR(SEARCH("ALERTA",AM5)))</formula>
    </cfRule>
    <cfRule type="containsText" dxfId="1965" priority="1169" stopIfTrue="1" operator="containsText" text="OK">
      <formula>NOT(ISERROR(SEARCH("OK",AM5)))</formula>
    </cfRule>
  </conditionalFormatting>
  <conditionalFormatting sqref="BH21">
    <cfRule type="containsText" dxfId="1964" priority="1163" operator="containsText" text="Cumplida">
      <formula>NOT(ISERROR(SEARCH("Cumplida",BH21)))</formula>
    </cfRule>
    <cfRule type="containsText" dxfId="1963" priority="1164" operator="containsText" text="Pendiente">
      <formula>NOT(ISERROR(SEARCH("Pendiente",BH21)))</formula>
    </cfRule>
    <cfRule type="containsText" dxfId="1962" priority="1165" operator="containsText" text="Cumplida">
      <formula>NOT(ISERROR(SEARCH("Cumplida",BH21)))</formula>
    </cfRule>
  </conditionalFormatting>
  <conditionalFormatting sqref="BH21">
    <cfRule type="containsText" dxfId="1961" priority="1162" stopIfTrue="1" operator="containsText" text="CUMPLIDA">
      <formula>NOT(ISERROR(SEARCH("CUMPLIDA",BH21)))</formula>
    </cfRule>
  </conditionalFormatting>
  <conditionalFormatting sqref="BJ21">
    <cfRule type="containsText" dxfId="1960" priority="1159" operator="containsText" text="cerrada">
      <formula>NOT(ISERROR(SEARCH("cerrada",BJ21)))</formula>
    </cfRule>
    <cfRule type="containsText" dxfId="1959" priority="1160" operator="containsText" text="cerrado">
      <formula>NOT(ISERROR(SEARCH("cerrado",BJ21)))</formula>
    </cfRule>
    <cfRule type="containsText" dxfId="1958" priority="1161" operator="containsText" text="Abierto">
      <formula>NOT(ISERROR(SEARCH("Abierto",BJ21)))</formula>
    </cfRule>
  </conditionalFormatting>
  <conditionalFormatting sqref="BH21">
    <cfRule type="containsText" dxfId="1957" priority="1157" stopIfTrue="1" operator="containsText" text="INCUMPLIDA">
      <formula>NOT(ISERROR(SEARCH("INCUMPLIDA",BH21)))</formula>
    </cfRule>
  </conditionalFormatting>
  <conditionalFormatting sqref="AM5:AM7">
    <cfRule type="containsText" dxfId="1956" priority="1153" stopIfTrue="1" operator="containsText" text="EN TERMINO">
      <formula>NOT(ISERROR(SEARCH("EN TERMINO",AM5)))</formula>
    </cfRule>
    <cfRule type="containsText" priority="1154" operator="containsText" text="AMARILLO">
      <formula>NOT(ISERROR(SEARCH("AMARILLO",AM5)))</formula>
    </cfRule>
    <cfRule type="containsText" dxfId="1955" priority="1155" stopIfTrue="1" operator="containsText" text="ALERTA">
      <formula>NOT(ISERROR(SEARCH("ALERTA",AM5)))</formula>
    </cfRule>
    <cfRule type="containsText" dxfId="1954" priority="1156" stopIfTrue="1" operator="containsText" text="OK">
      <formula>NOT(ISERROR(SEARCH("OK",AM5)))</formula>
    </cfRule>
  </conditionalFormatting>
  <conditionalFormatting sqref="BH21">
    <cfRule type="containsText" dxfId="1953" priority="1150" operator="containsText" text="Cumplida">
      <formula>NOT(ISERROR(SEARCH("Cumplida",BH21)))</formula>
    </cfRule>
    <cfRule type="containsText" dxfId="1952" priority="1151" operator="containsText" text="Pendiente">
      <formula>NOT(ISERROR(SEARCH("Pendiente",BH21)))</formula>
    </cfRule>
    <cfRule type="containsText" dxfId="1951" priority="1152" operator="containsText" text="Cumplida">
      <formula>NOT(ISERROR(SEARCH("Cumplida",BH21)))</formula>
    </cfRule>
  </conditionalFormatting>
  <conditionalFormatting sqref="BH21">
    <cfRule type="containsText" dxfId="1950" priority="1149" stopIfTrue="1" operator="containsText" text="CUMPLIDA">
      <formula>NOT(ISERROR(SEARCH("CUMPLIDA",BH21)))</formula>
    </cfRule>
  </conditionalFormatting>
  <conditionalFormatting sqref="BJ21">
    <cfRule type="containsText" dxfId="1949" priority="1146" operator="containsText" text="cerrada">
      <formula>NOT(ISERROR(SEARCH("cerrada",BJ21)))</formula>
    </cfRule>
    <cfRule type="containsText" dxfId="1948" priority="1147" operator="containsText" text="cerrado">
      <formula>NOT(ISERROR(SEARCH("cerrado",BJ21)))</formula>
    </cfRule>
    <cfRule type="containsText" dxfId="1947" priority="1148" operator="containsText" text="Abierto">
      <formula>NOT(ISERROR(SEARCH("Abierto",BJ21)))</formula>
    </cfRule>
  </conditionalFormatting>
  <conditionalFormatting sqref="BH21">
    <cfRule type="containsText" dxfId="1946" priority="1144" stopIfTrue="1" operator="containsText" text="INCUMPLIDA">
      <formula>NOT(ISERROR(SEARCH("INCUMPLIDA",BH21)))</formula>
    </cfRule>
  </conditionalFormatting>
  <conditionalFormatting sqref="AM10">
    <cfRule type="containsText" dxfId="1945" priority="1139" stopIfTrue="1" operator="containsText" text="EN TERMINO">
      <formula>NOT(ISERROR(SEARCH("EN TERMINO",AM10)))</formula>
    </cfRule>
    <cfRule type="containsText" priority="1140" operator="containsText" text="AMARILLO">
      <formula>NOT(ISERROR(SEARCH("AMARILLO",AM10)))</formula>
    </cfRule>
    <cfRule type="containsText" dxfId="1944" priority="1141" stopIfTrue="1" operator="containsText" text="ALERTA">
      <formula>NOT(ISERROR(SEARCH("ALERTA",AM10)))</formula>
    </cfRule>
    <cfRule type="containsText" dxfId="1943" priority="1142" stopIfTrue="1" operator="containsText" text="OK">
      <formula>NOT(ISERROR(SEARCH("OK",AM10)))</formula>
    </cfRule>
  </conditionalFormatting>
  <conditionalFormatting sqref="AM10">
    <cfRule type="containsText" dxfId="1942" priority="1135" stopIfTrue="1" operator="containsText" text="EN TERMINO">
      <formula>NOT(ISERROR(SEARCH("EN TERMINO",AM10)))</formula>
    </cfRule>
    <cfRule type="containsText" priority="1136" operator="containsText" text="AMARILLO">
      <formula>NOT(ISERROR(SEARCH("AMARILLO",AM10)))</formula>
    </cfRule>
    <cfRule type="containsText" dxfId="1941" priority="1137" stopIfTrue="1" operator="containsText" text="ALERTA">
      <formula>NOT(ISERROR(SEARCH("ALERTA",AM10)))</formula>
    </cfRule>
    <cfRule type="containsText" dxfId="1940" priority="1138" stopIfTrue="1" operator="containsText" text="OK">
      <formula>NOT(ISERROR(SEARCH("OK",AM10)))</formula>
    </cfRule>
  </conditionalFormatting>
  <conditionalFormatting sqref="AM12:AM15">
    <cfRule type="containsText" dxfId="1939" priority="1131" stopIfTrue="1" operator="containsText" text="EN TERMINO">
      <formula>NOT(ISERROR(SEARCH("EN TERMINO",AM12)))</formula>
    </cfRule>
    <cfRule type="containsText" priority="1132" operator="containsText" text="AMARILLO">
      <formula>NOT(ISERROR(SEARCH("AMARILLO",AM12)))</formula>
    </cfRule>
    <cfRule type="containsText" dxfId="1938" priority="1133" stopIfTrue="1" operator="containsText" text="ALERTA">
      <formula>NOT(ISERROR(SEARCH("ALERTA",AM12)))</formula>
    </cfRule>
    <cfRule type="containsText" dxfId="1937" priority="1134" stopIfTrue="1" operator="containsText" text="OK">
      <formula>NOT(ISERROR(SEARCH("OK",AM12)))</formula>
    </cfRule>
  </conditionalFormatting>
  <conditionalFormatting sqref="AM12:AM15">
    <cfRule type="containsText" dxfId="1936" priority="1127" stopIfTrue="1" operator="containsText" text="EN TERMINO">
      <formula>NOT(ISERROR(SEARCH("EN TERMINO",AM12)))</formula>
    </cfRule>
    <cfRule type="containsText" priority="1128" operator="containsText" text="AMARILLO">
      <formula>NOT(ISERROR(SEARCH("AMARILLO",AM12)))</formula>
    </cfRule>
    <cfRule type="containsText" dxfId="1935" priority="1129" stopIfTrue="1" operator="containsText" text="ALERTA">
      <formula>NOT(ISERROR(SEARCH("ALERTA",AM12)))</formula>
    </cfRule>
    <cfRule type="containsText" dxfId="1934" priority="1130" stopIfTrue="1" operator="containsText" text="OK">
      <formula>NOT(ISERROR(SEARCH("OK",AM12)))</formula>
    </cfRule>
  </conditionalFormatting>
  <conditionalFormatting sqref="AM16:AM18">
    <cfRule type="containsText" dxfId="1933" priority="1123" stopIfTrue="1" operator="containsText" text="EN TERMINO">
      <formula>NOT(ISERROR(SEARCH("EN TERMINO",AM16)))</formula>
    </cfRule>
    <cfRule type="containsText" priority="1124" operator="containsText" text="AMARILLO">
      <formula>NOT(ISERROR(SEARCH("AMARILLO",AM16)))</formula>
    </cfRule>
    <cfRule type="containsText" dxfId="1932" priority="1125" stopIfTrue="1" operator="containsText" text="ALERTA">
      <formula>NOT(ISERROR(SEARCH("ALERTA",AM16)))</formula>
    </cfRule>
    <cfRule type="containsText" dxfId="1931" priority="1126" stopIfTrue="1" operator="containsText" text="OK">
      <formula>NOT(ISERROR(SEARCH("OK",AM16)))</formula>
    </cfRule>
  </conditionalFormatting>
  <conditionalFormatting sqref="AM16:AM18">
    <cfRule type="containsText" dxfId="1930" priority="1119" stopIfTrue="1" operator="containsText" text="EN TERMINO">
      <formula>NOT(ISERROR(SEARCH("EN TERMINO",AM16)))</formula>
    </cfRule>
    <cfRule type="containsText" priority="1120" operator="containsText" text="AMARILLO">
      <formula>NOT(ISERROR(SEARCH("AMARILLO",AM16)))</formula>
    </cfRule>
    <cfRule type="containsText" dxfId="1929" priority="1121" stopIfTrue="1" operator="containsText" text="ALERTA">
      <formula>NOT(ISERROR(SEARCH("ALERTA",AM16)))</formula>
    </cfRule>
    <cfRule type="containsText" dxfId="1928" priority="1122" stopIfTrue="1" operator="containsText" text="OK">
      <formula>NOT(ISERROR(SEARCH("OK",AM16)))</formula>
    </cfRule>
  </conditionalFormatting>
  <conditionalFormatting sqref="AM20">
    <cfRule type="containsText" dxfId="1927" priority="1115" stopIfTrue="1" operator="containsText" text="EN TERMINO">
      <formula>NOT(ISERROR(SEARCH("EN TERMINO",AM20)))</formula>
    </cfRule>
    <cfRule type="containsText" priority="1116" operator="containsText" text="AMARILLO">
      <formula>NOT(ISERROR(SEARCH("AMARILLO",AM20)))</formula>
    </cfRule>
    <cfRule type="containsText" dxfId="1926" priority="1117" stopIfTrue="1" operator="containsText" text="ALERTA">
      <formula>NOT(ISERROR(SEARCH("ALERTA",AM20)))</formula>
    </cfRule>
    <cfRule type="containsText" dxfId="1925" priority="1118" stopIfTrue="1" operator="containsText" text="OK">
      <formula>NOT(ISERROR(SEARCH("OK",AM20)))</formula>
    </cfRule>
  </conditionalFormatting>
  <conditionalFormatting sqref="AM20">
    <cfRule type="containsText" dxfId="1924" priority="1111" stopIfTrue="1" operator="containsText" text="EN TERMINO">
      <formula>NOT(ISERROR(SEARCH("EN TERMINO",AM20)))</formula>
    </cfRule>
    <cfRule type="containsText" priority="1112" operator="containsText" text="AMARILLO">
      <formula>NOT(ISERROR(SEARCH("AMARILLO",AM20)))</formula>
    </cfRule>
    <cfRule type="containsText" dxfId="1923" priority="1113" stopIfTrue="1" operator="containsText" text="ALERTA">
      <formula>NOT(ISERROR(SEARCH("ALERTA",AM20)))</formula>
    </cfRule>
    <cfRule type="containsText" dxfId="1922" priority="1114" stopIfTrue="1" operator="containsText" text="OK">
      <formula>NOT(ISERROR(SEARCH("OK",AM20)))</formula>
    </cfRule>
  </conditionalFormatting>
  <conditionalFormatting sqref="AP10">
    <cfRule type="containsText" dxfId="1921" priority="1110" stopIfTrue="1" operator="containsText" text="CUMPLIDA">
      <formula>NOT(ISERROR(SEARCH("CUMPLIDA",AP10)))</formula>
    </cfRule>
  </conditionalFormatting>
  <conditionalFormatting sqref="AP10">
    <cfRule type="containsText" dxfId="1920" priority="1109" stopIfTrue="1" operator="containsText" text="INCUMPLIDA">
      <formula>NOT(ISERROR(SEARCH("INCUMPLIDA",AP10)))</formula>
    </cfRule>
  </conditionalFormatting>
  <conditionalFormatting sqref="AP10">
    <cfRule type="containsText" dxfId="1919" priority="1108" stopIfTrue="1" operator="containsText" text="PENDIENTE">
      <formula>NOT(ISERROR(SEARCH("PENDIENTE",AP10)))</formula>
    </cfRule>
  </conditionalFormatting>
  <conditionalFormatting sqref="AP12:AP18">
    <cfRule type="containsText" dxfId="1918" priority="1107" stopIfTrue="1" operator="containsText" text="CUMPLIDA">
      <formula>NOT(ISERROR(SEARCH("CUMPLIDA",AP12)))</formula>
    </cfRule>
  </conditionalFormatting>
  <conditionalFormatting sqref="AP12:AP18">
    <cfRule type="containsText" dxfId="1917" priority="1106" stopIfTrue="1" operator="containsText" text="INCUMPLIDA">
      <formula>NOT(ISERROR(SEARCH("INCUMPLIDA",AP12)))</formula>
    </cfRule>
  </conditionalFormatting>
  <conditionalFormatting sqref="AP12:AP18">
    <cfRule type="containsText" dxfId="1916" priority="1105" stopIfTrue="1" operator="containsText" text="PENDIENTE">
      <formula>NOT(ISERROR(SEARCH("PENDIENTE",AP12)))</formula>
    </cfRule>
  </conditionalFormatting>
  <conditionalFormatting sqref="AP5:AP7">
    <cfRule type="containsText" dxfId="1915" priority="1104" stopIfTrue="1" operator="containsText" text="CUMPLIDA">
      <formula>NOT(ISERROR(SEARCH("CUMPLIDA",AP5)))</formula>
    </cfRule>
  </conditionalFormatting>
  <conditionalFormatting sqref="AP5:AP7">
    <cfRule type="containsText" dxfId="1914" priority="1103" stopIfTrue="1" operator="containsText" text="INCUMPLIDA">
      <formula>NOT(ISERROR(SEARCH("INCUMPLIDA",AP5)))</formula>
    </cfRule>
  </conditionalFormatting>
  <conditionalFormatting sqref="AP5:AP7">
    <cfRule type="containsText" dxfId="1913" priority="1102" stopIfTrue="1" operator="containsText" text="PENDIENTE">
      <formula>NOT(ISERROR(SEARCH("PENDIENTE",AP5)))</formula>
    </cfRule>
  </conditionalFormatting>
  <conditionalFormatting sqref="AP20">
    <cfRule type="containsText" dxfId="1912" priority="1101" stopIfTrue="1" operator="containsText" text="CUMPLIDA">
      <formula>NOT(ISERROR(SEARCH("CUMPLIDA",AP20)))</formula>
    </cfRule>
  </conditionalFormatting>
  <conditionalFormatting sqref="AP20">
    <cfRule type="containsText" dxfId="1911" priority="1100" stopIfTrue="1" operator="containsText" text="INCUMPLIDA">
      <formula>NOT(ISERROR(SEARCH("INCUMPLIDA",AP20)))</formula>
    </cfRule>
  </conditionalFormatting>
  <conditionalFormatting sqref="AP20">
    <cfRule type="containsText" dxfId="1910" priority="1099" stopIfTrue="1" operator="containsText" text="PENDIENTE">
      <formula>NOT(ISERROR(SEARCH("PENDIENTE",AP20)))</formula>
    </cfRule>
  </conditionalFormatting>
  <conditionalFormatting sqref="AD171:AD215">
    <cfRule type="containsText" dxfId="1909" priority="1095" stopIfTrue="1" operator="containsText" text="EN TERMINO">
      <formula>NOT(ISERROR(SEARCH("EN TERMINO",AD171)))</formula>
    </cfRule>
    <cfRule type="containsText" priority="1096" operator="containsText" text="AMARILLO">
      <formula>NOT(ISERROR(SEARCH("AMARILLO",AD171)))</formula>
    </cfRule>
    <cfRule type="containsText" dxfId="1908" priority="1097" stopIfTrue="1" operator="containsText" text="ALERTA">
      <formula>NOT(ISERROR(SEARCH("ALERTA",AD171)))</formula>
    </cfRule>
    <cfRule type="containsText" dxfId="1907" priority="1098" stopIfTrue="1" operator="containsText" text="OK">
      <formula>NOT(ISERROR(SEARCH("OK",AD171)))</formula>
    </cfRule>
  </conditionalFormatting>
  <conditionalFormatting sqref="BH171:BH177 AG171:AG215 BH186:BH187 BH190:BH210 BH179:BH181">
    <cfRule type="containsText" dxfId="1906" priority="1092" operator="containsText" text="Cumplida">
      <formula>NOT(ISERROR(SEARCH("Cumplida",AG171)))</formula>
    </cfRule>
    <cfRule type="containsText" dxfId="1905" priority="1093" operator="containsText" text="Pendiente">
      <formula>NOT(ISERROR(SEARCH("Pendiente",AG171)))</formula>
    </cfRule>
    <cfRule type="containsText" dxfId="1904" priority="1094" operator="containsText" text="Cumplida">
      <formula>NOT(ISERROR(SEARCH("Cumplida",AG171)))</formula>
    </cfRule>
  </conditionalFormatting>
  <conditionalFormatting sqref="BH171:BH177 AG171:AG215 BH186:BH187 BH190:BH210 BH179:BH181">
    <cfRule type="containsText" dxfId="1903" priority="1091" stopIfTrue="1" operator="containsText" text="CUMPLIDA">
      <formula>NOT(ISERROR(SEARCH("CUMPLIDA",AG171)))</formula>
    </cfRule>
  </conditionalFormatting>
  <conditionalFormatting sqref="BH171:BH177 AG171:AG215 BH186:BH187 BH190:BH210 BH179:BH181">
    <cfRule type="containsText" dxfId="1902" priority="1090" stopIfTrue="1" operator="containsText" text="INCUMPLIDA">
      <formula>NOT(ISERROR(SEARCH("INCUMPLIDA",AG171)))</formula>
    </cfRule>
  </conditionalFormatting>
  <conditionalFormatting sqref="AG171:AG215">
    <cfRule type="containsText" dxfId="1901" priority="1089" operator="containsText" text="PENDIENTE">
      <formula>NOT(ISERROR(SEARCH("PENDIENTE",AG171)))</formula>
    </cfRule>
  </conditionalFormatting>
  <conditionalFormatting sqref="AG171:AG215">
    <cfRule type="containsText" dxfId="1900" priority="1088" stopIfTrue="1" operator="containsText" text="PENDIENTE">
      <formula>NOT(ISERROR(SEARCH("PENDIENTE",AG171)))</formula>
    </cfRule>
  </conditionalFormatting>
  <conditionalFormatting sqref="BJ171:BJ177 BJ186:BJ187 BJ179:BJ181 BJ189:BJ210">
    <cfRule type="containsText" dxfId="1899" priority="1085" operator="containsText" text="cerrada">
      <formula>NOT(ISERROR(SEARCH("cerrada",BJ171)))</formula>
    </cfRule>
    <cfRule type="containsText" dxfId="1898" priority="1086" operator="containsText" text="cerrado">
      <formula>NOT(ISERROR(SEARCH("cerrado",BJ171)))</formula>
    </cfRule>
    <cfRule type="containsText" dxfId="1897" priority="1087" operator="containsText" text="Abierto">
      <formula>NOT(ISERROR(SEARCH("Abierto",BJ171)))</formula>
    </cfRule>
  </conditionalFormatting>
  <conditionalFormatting sqref="BJ171:BJ177 BJ186:BJ187 BJ179:BJ181 BJ189:BJ210">
    <cfRule type="containsText" dxfId="1896" priority="1082" operator="containsText" text="cerrada">
      <formula>NOT(ISERROR(SEARCH("cerrada",BJ171)))</formula>
    </cfRule>
    <cfRule type="containsText" dxfId="1895" priority="1083" operator="containsText" text="cerrado">
      <formula>NOT(ISERROR(SEARCH("cerrado",BJ171)))</formula>
    </cfRule>
    <cfRule type="containsText" dxfId="1894" priority="1084" operator="containsText" text="Abierto">
      <formula>NOT(ISERROR(SEARCH("Abierto",BJ171)))</formula>
    </cfRule>
  </conditionalFormatting>
  <conditionalFormatting sqref="BH189">
    <cfRule type="containsText" dxfId="1893" priority="1041" stopIfTrue="1" operator="containsText" text="INCUMPLIDA">
      <formula>NOT(ISERROR(SEARCH("INCUMPLIDA",BH189)))</formula>
    </cfRule>
  </conditionalFormatting>
  <conditionalFormatting sqref="AM185">
    <cfRule type="containsText" dxfId="1892" priority="1046" stopIfTrue="1" operator="containsText" text="EN TERMINO">
      <formula>NOT(ISERROR(SEARCH("EN TERMINO",AM185)))</formula>
    </cfRule>
    <cfRule type="containsText" priority="1047" operator="containsText" text="AMARILLO">
      <formula>NOT(ISERROR(SEARCH("AMARILLO",AM185)))</formula>
    </cfRule>
    <cfRule type="containsText" dxfId="1891" priority="1048" stopIfTrue="1" operator="containsText" text="ALERTA">
      <formula>NOT(ISERROR(SEARCH("ALERTA",AM185)))</formula>
    </cfRule>
    <cfRule type="containsText" dxfId="1890" priority="1049" stopIfTrue="1" operator="containsText" text="OK">
      <formula>NOT(ISERROR(SEARCH("OK",AM185)))</formula>
    </cfRule>
  </conditionalFormatting>
  <conditionalFormatting sqref="BJ183">
    <cfRule type="containsText" dxfId="1889" priority="1074" operator="containsText" text="cerrada">
      <formula>NOT(ISERROR(SEARCH("cerrada",BJ183)))</formula>
    </cfRule>
    <cfRule type="containsText" dxfId="1888" priority="1075" operator="containsText" text="cerrado">
      <formula>NOT(ISERROR(SEARCH("cerrado",BJ183)))</formula>
    </cfRule>
    <cfRule type="containsText" dxfId="1887" priority="1076" operator="containsText" text="Abierto">
      <formula>NOT(ISERROR(SEARCH("Abierto",BJ183)))</formula>
    </cfRule>
  </conditionalFormatting>
  <conditionalFormatting sqref="BH183">
    <cfRule type="containsText" dxfId="1886" priority="1079" operator="containsText" text="Cumplida">
      <formula>NOT(ISERROR(SEARCH("Cumplida",BH183)))</formula>
    </cfRule>
    <cfRule type="containsText" dxfId="1885" priority="1080" operator="containsText" text="Pendiente">
      <formula>NOT(ISERROR(SEARCH("Pendiente",BH183)))</formula>
    </cfRule>
    <cfRule type="containsText" dxfId="1884" priority="1081" operator="containsText" text="Cumplida">
      <formula>NOT(ISERROR(SEARCH("Cumplida",BH183)))</formula>
    </cfRule>
  </conditionalFormatting>
  <conditionalFormatting sqref="BH183">
    <cfRule type="containsText" dxfId="1883" priority="1078" stopIfTrue="1" operator="containsText" text="CUMPLIDA">
      <formula>NOT(ISERROR(SEARCH("CUMPLIDA",BH183)))</formula>
    </cfRule>
  </conditionalFormatting>
  <conditionalFormatting sqref="BH183">
    <cfRule type="containsText" dxfId="1882" priority="1077" stopIfTrue="1" operator="containsText" text="INCUMPLIDA">
      <formula>NOT(ISERROR(SEARCH("INCUMPLIDA",BH183)))</formula>
    </cfRule>
  </conditionalFormatting>
  <conditionalFormatting sqref="BJ183">
    <cfRule type="containsText" dxfId="1881" priority="1071" operator="containsText" text="cerrada">
      <formula>NOT(ISERROR(SEARCH("cerrada",BJ183)))</formula>
    </cfRule>
    <cfRule type="containsText" dxfId="1880" priority="1072" operator="containsText" text="cerrado">
      <formula>NOT(ISERROR(SEARCH("cerrado",BJ183)))</formula>
    </cfRule>
    <cfRule type="containsText" dxfId="1879" priority="1073" operator="containsText" text="Abierto">
      <formula>NOT(ISERROR(SEARCH("Abierto",BJ183)))</formula>
    </cfRule>
  </conditionalFormatting>
  <conditionalFormatting sqref="AP183">
    <cfRule type="containsText" dxfId="1878" priority="1070" stopIfTrue="1" operator="containsText" text="CUMPLIDA">
      <formula>NOT(ISERROR(SEARCH("CUMPLIDA",AP183)))</formula>
    </cfRule>
  </conditionalFormatting>
  <conditionalFormatting sqref="AP183">
    <cfRule type="containsText" dxfId="1877" priority="1069" stopIfTrue="1" operator="containsText" text="INCUMPLIDA">
      <formula>NOT(ISERROR(SEARCH("INCUMPLIDA",AP183)))</formula>
    </cfRule>
  </conditionalFormatting>
  <conditionalFormatting sqref="AP183">
    <cfRule type="containsText" dxfId="1876" priority="1068" stopIfTrue="1" operator="containsText" text="PENDIENTE">
      <formula>NOT(ISERROR(SEARCH("PENDIENTE",AP183)))</formula>
    </cfRule>
  </conditionalFormatting>
  <conditionalFormatting sqref="AM183">
    <cfRule type="containsText" dxfId="1875" priority="1064" stopIfTrue="1" operator="containsText" text="EN TERMINO">
      <formula>NOT(ISERROR(SEARCH("EN TERMINO",AM183)))</formula>
    </cfRule>
    <cfRule type="containsText" priority="1065" operator="containsText" text="AMARILLO">
      <formula>NOT(ISERROR(SEARCH("AMARILLO",AM183)))</formula>
    </cfRule>
    <cfRule type="containsText" dxfId="1874" priority="1066" stopIfTrue="1" operator="containsText" text="ALERTA">
      <formula>NOT(ISERROR(SEARCH("ALERTA",AM183)))</formula>
    </cfRule>
    <cfRule type="containsText" dxfId="1873" priority="1067" stopIfTrue="1" operator="containsText" text="OK">
      <formula>NOT(ISERROR(SEARCH("OK",AM183)))</formula>
    </cfRule>
  </conditionalFormatting>
  <conditionalFormatting sqref="BJ185">
    <cfRule type="containsText" dxfId="1872" priority="1056" operator="containsText" text="cerrada">
      <formula>NOT(ISERROR(SEARCH("cerrada",BJ185)))</formula>
    </cfRule>
    <cfRule type="containsText" dxfId="1871" priority="1057" operator="containsText" text="cerrado">
      <formula>NOT(ISERROR(SEARCH("cerrado",BJ185)))</formula>
    </cfRule>
    <cfRule type="containsText" dxfId="1870" priority="1058" operator="containsText" text="Abierto">
      <formula>NOT(ISERROR(SEARCH("Abierto",BJ185)))</formula>
    </cfRule>
  </conditionalFormatting>
  <conditionalFormatting sqref="BH185">
    <cfRule type="containsText" dxfId="1869" priority="1061" operator="containsText" text="Cumplida">
      <formula>NOT(ISERROR(SEARCH("Cumplida",BH185)))</formula>
    </cfRule>
    <cfRule type="containsText" dxfId="1868" priority="1062" operator="containsText" text="Pendiente">
      <formula>NOT(ISERROR(SEARCH("Pendiente",BH185)))</formula>
    </cfRule>
    <cfRule type="containsText" dxfId="1867" priority="1063" operator="containsText" text="Cumplida">
      <formula>NOT(ISERROR(SEARCH("Cumplida",BH185)))</formula>
    </cfRule>
  </conditionalFormatting>
  <conditionalFormatting sqref="BH185">
    <cfRule type="containsText" dxfId="1866" priority="1060" stopIfTrue="1" operator="containsText" text="CUMPLIDA">
      <formula>NOT(ISERROR(SEARCH("CUMPLIDA",BH185)))</formula>
    </cfRule>
  </conditionalFormatting>
  <conditionalFormatting sqref="BH185">
    <cfRule type="containsText" dxfId="1865" priority="1059" stopIfTrue="1" operator="containsText" text="INCUMPLIDA">
      <formula>NOT(ISERROR(SEARCH("INCUMPLIDA",BH185)))</formula>
    </cfRule>
  </conditionalFormatting>
  <conditionalFormatting sqref="BJ185">
    <cfRule type="containsText" dxfId="1864" priority="1053" operator="containsText" text="cerrada">
      <formula>NOT(ISERROR(SEARCH("cerrada",BJ185)))</formula>
    </cfRule>
    <cfRule type="containsText" dxfId="1863" priority="1054" operator="containsText" text="cerrado">
      <formula>NOT(ISERROR(SEARCH("cerrado",BJ185)))</formula>
    </cfRule>
    <cfRule type="containsText" dxfId="1862" priority="1055" operator="containsText" text="Abierto">
      <formula>NOT(ISERROR(SEARCH("Abierto",BJ185)))</formula>
    </cfRule>
  </conditionalFormatting>
  <conditionalFormatting sqref="AP185">
    <cfRule type="containsText" dxfId="1861" priority="1052" stopIfTrue="1" operator="containsText" text="CUMPLIDA">
      <formula>NOT(ISERROR(SEARCH("CUMPLIDA",AP185)))</formula>
    </cfRule>
  </conditionalFormatting>
  <conditionalFormatting sqref="AP185">
    <cfRule type="containsText" dxfId="1860" priority="1051" stopIfTrue="1" operator="containsText" text="INCUMPLIDA">
      <formula>NOT(ISERROR(SEARCH("INCUMPLIDA",AP185)))</formula>
    </cfRule>
  </conditionalFormatting>
  <conditionalFormatting sqref="AP185">
    <cfRule type="containsText" dxfId="1859" priority="1050" stopIfTrue="1" operator="containsText" text="PENDIENTE">
      <formula>NOT(ISERROR(SEARCH("PENDIENTE",AP185)))</formula>
    </cfRule>
  </conditionalFormatting>
  <conditionalFormatting sqref="BH189">
    <cfRule type="containsText" dxfId="1858" priority="1043" operator="containsText" text="Cumplida">
      <formula>NOT(ISERROR(SEARCH("Cumplida",BH189)))</formula>
    </cfRule>
    <cfRule type="containsText" dxfId="1857" priority="1044" operator="containsText" text="Pendiente">
      <formula>NOT(ISERROR(SEARCH("Pendiente",BH189)))</formula>
    </cfRule>
    <cfRule type="containsText" dxfId="1856" priority="1045" operator="containsText" text="Cumplida">
      <formula>NOT(ISERROR(SEARCH("Cumplida",BH189)))</formula>
    </cfRule>
  </conditionalFormatting>
  <conditionalFormatting sqref="BH189">
    <cfRule type="containsText" dxfId="1855" priority="1042" stopIfTrue="1" operator="containsText" text="CUMPLIDA">
      <formula>NOT(ISERROR(SEARCH("CUMPLIDA",BH189)))</formula>
    </cfRule>
  </conditionalFormatting>
  <conditionalFormatting sqref="AM261:AM267">
    <cfRule type="containsText" dxfId="1854" priority="1037" stopIfTrue="1" operator="containsText" text="EN TERMINO">
      <formula>NOT(ISERROR(SEARCH("EN TERMINO",AM261)))</formula>
    </cfRule>
    <cfRule type="containsText" priority="1038" operator="containsText" text="AMARILLO">
      <formula>NOT(ISERROR(SEARCH("AMARILLO",AM261)))</formula>
    </cfRule>
    <cfRule type="containsText" dxfId="1853" priority="1039" stopIfTrue="1" operator="containsText" text="ALERTA">
      <formula>NOT(ISERROR(SEARCH("ALERTA",AM261)))</formula>
    </cfRule>
    <cfRule type="containsText" dxfId="1852" priority="1040" stopIfTrue="1" operator="containsText" text="OK">
      <formula>NOT(ISERROR(SEARCH("OK",AM261)))</formula>
    </cfRule>
  </conditionalFormatting>
  <conditionalFormatting sqref="AM261:AM267">
    <cfRule type="containsText" dxfId="1851" priority="1033" stopIfTrue="1" operator="containsText" text="EN TERMINO">
      <formula>NOT(ISERROR(SEARCH("EN TERMINO",AM261)))</formula>
    </cfRule>
    <cfRule type="containsText" priority="1034" operator="containsText" text="AMARILLO">
      <formula>NOT(ISERROR(SEARCH("AMARILLO",AM261)))</formula>
    </cfRule>
    <cfRule type="containsText" dxfId="1850" priority="1035" stopIfTrue="1" operator="containsText" text="ALERTA">
      <formula>NOT(ISERROR(SEARCH("ALERTA",AM261)))</formula>
    </cfRule>
    <cfRule type="containsText" dxfId="1849" priority="1036" stopIfTrue="1" operator="containsText" text="OK">
      <formula>NOT(ISERROR(SEARCH("OK",AM261)))</formula>
    </cfRule>
  </conditionalFormatting>
  <conditionalFormatting sqref="BJ261:BJ267">
    <cfRule type="containsText" dxfId="1848" priority="1025" operator="containsText" text="cerrada">
      <formula>NOT(ISERROR(SEARCH("cerrada",BJ261)))</formula>
    </cfRule>
    <cfRule type="containsText" dxfId="1847" priority="1026" operator="containsText" text="cerrado">
      <formula>NOT(ISERROR(SEARCH("cerrado",BJ261)))</formula>
    </cfRule>
    <cfRule type="containsText" dxfId="1846" priority="1027" operator="containsText" text="Abierto">
      <formula>NOT(ISERROR(SEARCH("Abierto",BJ261)))</formula>
    </cfRule>
  </conditionalFormatting>
  <conditionalFormatting sqref="BH261:BH267">
    <cfRule type="containsText" dxfId="1845" priority="1030" operator="containsText" text="Cumplida">
      <formula>NOT(ISERROR(SEARCH("Cumplida",BH261)))</formula>
    </cfRule>
    <cfRule type="containsText" dxfId="1844" priority="1031" operator="containsText" text="Pendiente">
      <formula>NOT(ISERROR(SEARCH("Pendiente",BH261)))</formula>
    </cfRule>
    <cfRule type="containsText" dxfId="1843" priority="1032" operator="containsText" text="Cumplida">
      <formula>NOT(ISERROR(SEARCH("Cumplida",BH261)))</formula>
    </cfRule>
  </conditionalFormatting>
  <conditionalFormatting sqref="BH261:BH267">
    <cfRule type="containsText" dxfId="1842" priority="1029" stopIfTrue="1" operator="containsText" text="CUMPLIDA">
      <formula>NOT(ISERROR(SEARCH("CUMPLIDA",BH261)))</formula>
    </cfRule>
  </conditionalFormatting>
  <conditionalFormatting sqref="BH261:BH267">
    <cfRule type="containsText" dxfId="1841" priority="1028" stopIfTrue="1" operator="containsText" text="INCUMPLIDA">
      <formula>NOT(ISERROR(SEARCH("INCUMPLIDA",BH261)))</formula>
    </cfRule>
  </conditionalFormatting>
  <conditionalFormatting sqref="BJ261:BJ267">
    <cfRule type="containsText" dxfId="1840" priority="1022" operator="containsText" text="cerrada">
      <formula>NOT(ISERROR(SEARCH("cerrada",BJ261)))</formula>
    </cfRule>
    <cfRule type="containsText" dxfId="1839" priority="1023" operator="containsText" text="cerrado">
      <formula>NOT(ISERROR(SEARCH("cerrado",BJ261)))</formula>
    </cfRule>
    <cfRule type="containsText" dxfId="1838" priority="1024" operator="containsText" text="Abierto">
      <formula>NOT(ISERROR(SEARCH("Abierto",BJ261)))</formula>
    </cfRule>
  </conditionalFormatting>
  <conditionalFormatting sqref="AP261:AP267">
    <cfRule type="containsText" dxfId="1837" priority="1021" stopIfTrue="1" operator="containsText" text="CUMPLIDA">
      <formula>NOT(ISERROR(SEARCH("CUMPLIDA",AP261)))</formula>
    </cfRule>
  </conditionalFormatting>
  <conditionalFormatting sqref="AP261:AP267">
    <cfRule type="containsText" dxfId="1836" priority="1020" stopIfTrue="1" operator="containsText" text="INCUMPLIDA">
      <formula>NOT(ISERROR(SEARCH("INCUMPLIDA",AP261)))</formula>
    </cfRule>
  </conditionalFormatting>
  <conditionalFormatting sqref="AP261:AP267">
    <cfRule type="containsText" dxfId="1835" priority="1019" stopIfTrue="1" operator="containsText" text="PENDIENTE">
      <formula>NOT(ISERROR(SEARCH("PENDIENTE",AP261)))</formula>
    </cfRule>
  </conditionalFormatting>
  <conditionalFormatting sqref="AP22:AP31">
    <cfRule type="containsText" dxfId="1834" priority="936" stopIfTrue="1" operator="containsText" text="PENDIENTE">
      <formula>NOT(ISERROR(SEARCH("PENDIENTE",AP22)))</formula>
    </cfRule>
  </conditionalFormatting>
  <conditionalFormatting sqref="AD22:AD31">
    <cfRule type="containsText" dxfId="1833" priority="962" stopIfTrue="1" operator="containsText" text="EN TERMINO">
      <formula>NOT(ISERROR(SEARCH("EN TERMINO",AD22)))</formula>
    </cfRule>
    <cfRule type="containsText" priority="963" operator="containsText" text="AMARILLO">
      <formula>NOT(ISERROR(SEARCH("AMARILLO",AD22)))</formula>
    </cfRule>
    <cfRule type="containsText" dxfId="1832" priority="964" stopIfTrue="1" operator="containsText" text="ALERTA">
      <formula>NOT(ISERROR(SEARCH("ALERTA",AD22)))</formula>
    </cfRule>
    <cfRule type="containsText" dxfId="1831" priority="965" stopIfTrue="1" operator="containsText" text="OK">
      <formula>NOT(ISERROR(SEARCH("OK",AD22)))</formula>
    </cfRule>
  </conditionalFormatting>
  <conditionalFormatting sqref="AG22:AG31">
    <cfRule type="containsText" dxfId="1830" priority="958" stopIfTrue="1" operator="containsText" text="CUMPLIDA">
      <formula>NOT(ISERROR(SEARCH("CUMPLIDA",AG22)))</formula>
    </cfRule>
  </conditionalFormatting>
  <conditionalFormatting sqref="AG22:AG31">
    <cfRule type="containsText" dxfId="1829" priority="957" stopIfTrue="1" operator="containsText" text="INCUMPLIDA">
      <formula>NOT(ISERROR(SEARCH("INCUMPLIDA",AG22)))</formula>
    </cfRule>
  </conditionalFormatting>
  <conditionalFormatting sqref="AD22:AD31">
    <cfRule type="containsText" dxfId="1828" priority="953" stopIfTrue="1" operator="containsText" text="EN TERMINO">
      <formula>NOT(ISERROR(SEARCH("EN TERMINO",AD22)))</formula>
    </cfRule>
    <cfRule type="containsText" priority="954" operator="containsText" text="AMARILLO">
      <formula>NOT(ISERROR(SEARCH("AMARILLO",AD22)))</formula>
    </cfRule>
    <cfRule type="containsText" dxfId="1827" priority="955" stopIfTrue="1" operator="containsText" text="ALERTA">
      <formula>NOT(ISERROR(SEARCH("ALERTA",AD22)))</formula>
    </cfRule>
    <cfRule type="containsText" dxfId="1826" priority="956" stopIfTrue="1" operator="containsText" text="OK">
      <formula>NOT(ISERROR(SEARCH("OK",AD22)))</formula>
    </cfRule>
  </conditionalFormatting>
  <conditionalFormatting sqref="AG22:AG31">
    <cfRule type="containsText" dxfId="1825" priority="949" stopIfTrue="1" operator="containsText" text="CUMPLIDA">
      <formula>NOT(ISERROR(SEARCH("CUMPLIDA",AG22)))</formula>
    </cfRule>
  </conditionalFormatting>
  <conditionalFormatting sqref="AG22:AG31">
    <cfRule type="containsText" dxfId="1824" priority="948" stopIfTrue="1" operator="containsText" text="INCUMPLIDA">
      <formula>NOT(ISERROR(SEARCH("INCUMPLIDA",AG22)))</formula>
    </cfRule>
  </conditionalFormatting>
  <conditionalFormatting sqref="AG22:AG31">
    <cfRule type="containsText" dxfId="1823" priority="947" stopIfTrue="1" operator="containsText" text="PENDIENTE">
      <formula>NOT(ISERROR(SEARCH("PENDIENTE",AG22)))</formula>
    </cfRule>
  </conditionalFormatting>
  <conditionalFormatting sqref="AM22:AM31">
    <cfRule type="containsText" dxfId="1822" priority="943" stopIfTrue="1" operator="containsText" text="EN TERMINO">
      <formula>NOT(ISERROR(SEARCH("EN TERMINO",AM22)))</formula>
    </cfRule>
    <cfRule type="containsText" priority="944" operator="containsText" text="AMARILLO">
      <formula>NOT(ISERROR(SEARCH("AMARILLO",AM22)))</formula>
    </cfRule>
    <cfRule type="containsText" dxfId="1821" priority="945" stopIfTrue="1" operator="containsText" text="ALERTA">
      <formula>NOT(ISERROR(SEARCH("ALERTA",AM22)))</formula>
    </cfRule>
    <cfRule type="containsText" dxfId="1820" priority="946" stopIfTrue="1" operator="containsText" text="OK">
      <formula>NOT(ISERROR(SEARCH("OK",AM22)))</formula>
    </cfRule>
  </conditionalFormatting>
  <conditionalFormatting sqref="AM22:AM31">
    <cfRule type="containsText" dxfId="1819" priority="939" stopIfTrue="1" operator="containsText" text="EN TERMINO">
      <formula>NOT(ISERROR(SEARCH("EN TERMINO",AM22)))</formula>
    </cfRule>
    <cfRule type="containsText" priority="940" operator="containsText" text="AMARILLO">
      <formula>NOT(ISERROR(SEARCH("AMARILLO",AM22)))</formula>
    </cfRule>
    <cfRule type="containsText" dxfId="1818" priority="941" stopIfTrue="1" operator="containsText" text="ALERTA">
      <formula>NOT(ISERROR(SEARCH("ALERTA",AM22)))</formula>
    </cfRule>
    <cfRule type="containsText" dxfId="1817" priority="942" stopIfTrue="1" operator="containsText" text="OK">
      <formula>NOT(ISERROR(SEARCH("OK",AM22)))</formula>
    </cfRule>
  </conditionalFormatting>
  <conditionalFormatting sqref="AP22:AP31">
    <cfRule type="containsText" dxfId="1816" priority="938" stopIfTrue="1" operator="containsText" text="CUMPLIDA">
      <formula>NOT(ISERROR(SEARCH("CUMPLIDA",AP22)))</formula>
    </cfRule>
  </conditionalFormatting>
  <conditionalFormatting sqref="AP22:AP31">
    <cfRule type="containsText" dxfId="1815" priority="937" stopIfTrue="1" operator="containsText" text="INCUMPLIDA">
      <formula>NOT(ISERROR(SEARCH("INCUMPLIDA",AP22)))</formula>
    </cfRule>
  </conditionalFormatting>
  <conditionalFormatting sqref="AD71:AD78">
    <cfRule type="containsText" dxfId="1814" priority="868" stopIfTrue="1" operator="containsText" text="EN TERMINO">
      <formula>NOT(ISERROR(SEARCH("EN TERMINO",AD71)))</formula>
    </cfRule>
    <cfRule type="containsText" priority="869" operator="containsText" text="AMARILLO">
      <formula>NOT(ISERROR(SEARCH("AMARILLO",AD71)))</formula>
    </cfRule>
    <cfRule type="containsText" dxfId="1813" priority="870" stopIfTrue="1" operator="containsText" text="ALERTA">
      <formula>NOT(ISERROR(SEARCH("ALERTA",AD71)))</formula>
    </cfRule>
    <cfRule type="containsText" dxfId="1812" priority="871" stopIfTrue="1" operator="containsText" text="OK">
      <formula>NOT(ISERROR(SEARCH("OK",AD71)))</formula>
    </cfRule>
  </conditionalFormatting>
  <conditionalFormatting sqref="BH71 BH76:BH77">
    <cfRule type="containsText" dxfId="1811" priority="865" operator="containsText" text="Cumplida">
      <formula>NOT(ISERROR(SEARCH("Cumplida",BH71)))</formula>
    </cfRule>
    <cfRule type="containsText" dxfId="1810" priority="866" operator="containsText" text="Pendiente">
      <formula>NOT(ISERROR(SEARCH("Pendiente",BH71)))</formula>
    </cfRule>
    <cfRule type="containsText" dxfId="1809" priority="867" operator="containsText" text="Cumplida">
      <formula>NOT(ISERROR(SEARCH("Cumplida",BH71)))</formula>
    </cfRule>
  </conditionalFormatting>
  <conditionalFormatting sqref="AG71:AG78 BH71 BH76:BH77">
    <cfRule type="containsText" dxfId="1808" priority="864" stopIfTrue="1" operator="containsText" text="CUMPLIDA">
      <formula>NOT(ISERROR(SEARCH("CUMPLIDA",AG71)))</formula>
    </cfRule>
  </conditionalFormatting>
  <conditionalFormatting sqref="AG71:AG78 BH71 BH76:BH77">
    <cfRule type="containsText" dxfId="1807" priority="863" stopIfTrue="1" operator="containsText" text="INCUMPLIDA">
      <formula>NOT(ISERROR(SEARCH("INCUMPLIDA",AG71)))</formula>
    </cfRule>
  </conditionalFormatting>
  <conditionalFormatting sqref="AG71:AG78">
    <cfRule type="containsText" dxfId="1806" priority="862" operator="containsText" text="PENDIENTE">
      <formula>NOT(ISERROR(SEARCH("PENDIENTE",AG71)))</formula>
    </cfRule>
  </conditionalFormatting>
  <conditionalFormatting sqref="AG71:AG78">
    <cfRule type="containsText" dxfId="1805" priority="861" stopIfTrue="1" operator="containsText" text="PENDIENTE">
      <formula>NOT(ISERROR(SEARCH("PENDIENTE",AG71)))</formula>
    </cfRule>
  </conditionalFormatting>
  <conditionalFormatting sqref="BJ71 BJ76:BJ77">
    <cfRule type="containsText" dxfId="1804" priority="858" operator="containsText" text="cerrada">
      <formula>NOT(ISERROR(SEARCH("cerrada",BJ71)))</formula>
    </cfRule>
    <cfRule type="containsText" dxfId="1803" priority="859" operator="containsText" text="cerrado">
      <formula>NOT(ISERROR(SEARCH("cerrado",BJ71)))</formula>
    </cfRule>
    <cfRule type="containsText" dxfId="1802" priority="860" operator="containsText" text="Abierto">
      <formula>NOT(ISERROR(SEARCH("Abierto",BJ71)))</formula>
    </cfRule>
  </conditionalFormatting>
  <conditionalFormatting sqref="BJ71 BJ76:BJ77">
    <cfRule type="containsText" dxfId="1801" priority="855" operator="containsText" text="cerrada">
      <formula>NOT(ISERROR(SEARCH("cerrada",BJ71)))</formula>
    </cfRule>
    <cfRule type="containsText" dxfId="1800" priority="856" operator="containsText" text="cerrado">
      <formula>NOT(ISERROR(SEARCH("cerrado",BJ71)))</formula>
    </cfRule>
    <cfRule type="containsText" dxfId="1799" priority="857" operator="containsText" text="Abierto">
      <formula>NOT(ISERROR(SEARCH("Abierto",BJ71)))</formula>
    </cfRule>
  </conditionalFormatting>
  <conditionalFormatting sqref="AP72">
    <cfRule type="containsText" dxfId="1798" priority="849" stopIfTrue="1" operator="containsText" text="CUMPLIDA">
      <formula>NOT(ISERROR(SEARCH("CUMPLIDA",AP72)))</formula>
    </cfRule>
  </conditionalFormatting>
  <conditionalFormatting sqref="AP72">
    <cfRule type="containsText" dxfId="1797" priority="848" stopIfTrue="1" operator="containsText" text="INCUMPLIDA">
      <formula>NOT(ISERROR(SEARCH("INCUMPLIDA",AP72)))</formula>
    </cfRule>
  </conditionalFormatting>
  <conditionalFormatting sqref="AP72">
    <cfRule type="containsText" dxfId="1796" priority="847" stopIfTrue="1" operator="containsText" text="PENDIENTE">
      <formula>NOT(ISERROR(SEARCH("PENDIENTE",AP72)))</formula>
    </cfRule>
  </conditionalFormatting>
  <conditionalFormatting sqref="AM72">
    <cfRule type="containsText" dxfId="1795" priority="837" stopIfTrue="1" operator="containsText" text="EN TERMINO">
      <formula>NOT(ISERROR(SEARCH("EN TERMINO",AM72)))</formula>
    </cfRule>
    <cfRule type="containsText" priority="838" operator="containsText" text="AMARILLO">
      <formula>NOT(ISERROR(SEARCH("AMARILLO",AM72)))</formula>
    </cfRule>
    <cfRule type="containsText" dxfId="1794" priority="839" stopIfTrue="1" operator="containsText" text="ALERTA">
      <formula>NOT(ISERROR(SEARCH("ALERTA",AM72)))</formula>
    </cfRule>
    <cfRule type="containsText" dxfId="1793" priority="840" stopIfTrue="1" operator="containsText" text="OK">
      <formula>NOT(ISERROR(SEARCH("OK",AM72)))</formula>
    </cfRule>
  </conditionalFormatting>
  <conditionalFormatting sqref="AM73">
    <cfRule type="containsText" dxfId="1792" priority="833" stopIfTrue="1" operator="containsText" text="EN TERMINO">
      <formula>NOT(ISERROR(SEARCH("EN TERMINO",AM73)))</formula>
    </cfRule>
    <cfRule type="containsText" priority="834" operator="containsText" text="AMARILLO">
      <formula>NOT(ISERROR(SEARCH("AMARILLO",AM73)))</formula>
    </cfRule>
    <cfRule type="containsText" dxfId="1791" priority="835" stopIfTrue="1" operator="containsText" text="ALERTA">
      <formula>NOT(ISERROR(SEARCH("ALERTA",AM73)))</formula>
    </cfRule>
    <cfRule type="containsText" dxfId="1790" priority="836" stopIfTrue="1" operator="containsText" text="OK">
      <formula>NOT(ISERROR(SEARCH("OK",AM73)))</formula>
    </cfRule>
  </conditionalFormatting>
  <conditionalFormatting sqref="AP73">
    <cfRule type="containsText" dxfId="1789" priority="832" stopIfTrue="1" operator="containsText" text="CUMPLIDA">
      <formula>NOT(ISERROR(SEARCH("CUMPLIDA",AP73)))</formula>
    </cfRule>
  </conditionalFormatting>
  <conditionalFormatting sqref="AP73">
    <cfRule type="containsText" dxfId="1788" priority="831" stopIfTrue="1" operator="containsText" text="INCUMPLIDA">
      <formula>NOT(ISERROR(SEARCH("INCUMPLIDA",AP73)))</formula>
    </cfRule>
  </conditionalFormatting>
  <conditionalFormatting sqref="AP73">
    <cfRule type="containsText" dxfId="1787" priority="830" stopIfTrue="1" operator="containsText" text="PENDIENTE">
      <formula>NOT(ISERROR(SEARCH("PENDIENTE",AP73)))</formula>
    </cfRule>
  </conditionalFormatting>
  <conditionalFormatting sqref="BH74">
    <cfRule type="containsText" dxfId="1786" priority="824" operator="containsText" text="Cumplida">
      <formula>NOT(ISERROR(SEARCH("Cumplida",BH74)))</formula>
    </cfRule>
    <cfRule type="containsText" dxfId="1785" priority="825" operator="containsText" text="Pendiente">
      <formula>NOT(ISERROR(SEARCH("Pendiente",BH74)))</formula>
    </cfRule>
    <cfRule type="containsText" dxfId="1784" priority="826" operator="containsText" text="Cumplida">
      <formula>NOT(ISERROR(SEARCH("Cumplida",BH74)))</formula>
    </cfRule>
  </conditionalFormatting>
  <conditionalFormatting sqref="BH74">
    <cfRule type="containsText" dxfId="1783" priority="823" stopIfTrue="1" operator="containsText" text="CUMPLIDA">
      <formula>NOT(ISERROR(SEARCH("CUMPLIDA",BH74)))</formula>
    </cfRule>
  </conditionalFormatting>
  <conditionalFormatting sqref="BH74">
    <cfRule type="containsText" dxfId="1782" priority="822" stopIfTrue="1" operator="containsText" text="INCUMPLIDA">
      <formula>NOT(ISERROR(SEARCH("INCUMPLIDA",BH74)))</formula>
    </cfRule>
  </conditionalFormatting>
  <conditionalFormatting sqref="AM74:AM75">
    <cfRule type="containsText" dxfId="1781" priority="818" stopIfTrue="1" operator="containsText" text="EN TERMINO">
      <formula>NOT(ISERROR(SEARCH("EN TERMINO",AM74)))</formula>
    </cfRule>
    <cfRule type="containsText" priority="819" operator="containsText" text="AMARILLO">
      <formula>NOT(ISERROR(SEARCH("AMARILLO",AM74)))</formula>
    </cfRule>
    <cfRule type="containsText" dxfId="1780" priority="820" stopIfTrue="1" operator="containsText" text="ALERTA">
      <formula>NOT(ISERROR(SEARCH("ALERTA",AM74)))</formula>
    </cfRule>
    <cfRule type="containsText" dxfId="1779" priority="821" stopIfTrue="1" operator="containsText" text="OK">
      <formula>NOT(ISERROR(SEARCH("OK",AM74)))</formula>
    </cfRule>
  </conditionalFormatting>
  <conditionalFormatting sqref="AP74">
    <cfRule type="containsText" dxfId="1778" priority="817" stopIfTrue="1" operator="containsText" text="CUMPLIDA">
      <formula>NOT(ISERROR(SEARCH("CUMPLIDA",AP74)))</formula>
    </cfRule>
  </conditionalFormatting>
  <conditionalFormatting sqref="AP74">
    <cfRule type="containsText" dxfId="1777" priority="816" stopIfTrue="1" operator="containsText" text="INCUMPLIDA">
      <formula>NOT(ISERROR(SEARCH("INCUMPLIDA",AP74)))</formula>
    </cfRule>
  </conditionalFormatting>
  <conditionalFormatting sqref="AP74">
    <cfRule type="containsText" dxfId="1776" priority="815" stopIfTrue="1" operator="containsText" text="PENDIENTE">
      <formula>NOT(ISERROR(SEARCH("PENDIENTE",AP74)))</formula>
    </cfRule>
  </conditionalFormatting>
  <conditionalFormatting sqref="BJ74">
    <cfRule type="containsText" dxfId="1775" priority="812" operator="containsText" text="cerrada">
      <formula>NOT(ISERROR(SEARCH("cerrada",BJ74)))</formula>
    </cfRule>
    <cfRule type="containsText" dxfId="1774" priority="813" operator="containsText" text="cerrado">
      <formula>NOT(ISERROR(SEARCH("cerrado",BJ74)))</formula>
    </cfRule>
    <cfRule type="containsText" dxfId="1773" priority="814" operator="containsText" text="Abierto">
      <formula>NOT(ISERROR(SEARCH("Abierto",BJ74)))</formula>
    </cfRule>
  </conditionalFormatting>
  <conditionalFormatting sqref="AP75">
    <cfRule type="containsText" dxfId="1772" priority="811" stopIfTrue="1" operator="containsText" text="CUMPLIDA">
      <formula>NOT(ISERROR(SEARCH("CUMPLIDA",AP75)))</formula>
    </cfRule>
  </conditionalFormatting>
  <conditionalFormatting sqref="AP75">
    <cfRule type="containsText" dxfId="1771" priority="810" stopIfTrue="1" operator="containsText" text="INCUMPLIDA">
      <formula>NOT(ISERROR(SEARCH("INCUMPLIDA",AP75)))</formula>
    </cfRule>
  </conditionalFormatting>
  <conditionalFormatting sqref="AP75">
    <cfRule type="containsText" dxfId="1770" priority="809" stopIfTrue="1" operator="containsText" text="PENDIENTE">
      <formula>NOT(ISERROR(SEARCH("PENDIENTE",AP75)))</formula>
    </cfRule>
  </conditionalFormatting>
  <conditionalFormatting sqref="AM78">
    <cfRule type="containsText" dxfId="1769" priority="802" stopIfTrue="1" operator="containsText" text="EN TERMINO">
      <formula>NOT(ISERROR(SEARCH("EN TERMINO",AM78)))</formula>
    </cfRule>
    <cfRule type="containsText" priority="803" operator="containsText" text="AMARILLO">
      <formula>NOT(ISERROR(SEARCH("AMARILLO",AM78)))</formula>
    </cfRule>
    <cfRule type="containsText" dxfId="1768" priority="804" stopIfTrue="1" operator="containsText" text="ALERTA">
      <formula>NOT(ISERROR(SEARCH("ALERTA",AM78)))</formula>
    </cfRule>
    <cfRule type="containsText" dxfId="1767" priority="805" stopIfTrue="1" operator="containsText" text="OK">
      <formula>NOT(ISERROR(SEARCH("OK",AM78)))</formula>
    </cfRule>
  </conditionalFormatting>
  <conditionalFormatting sqref="AP78">
    <cfRule type="containsText" dxfId="1766" priority="801" stopIfTrue="1" operator="containsText" text="CUMPLIDA">
      <formula>NOT(ISERROR(SEARCH("CUMPLIDA",AP78)))</formula>
    </cfRule>
  </conditionalFormatting>
  <conditionalFormatting sqref="AP78">
    <cfRule type="containsText" dxfId="1765" priority="800" stopIfTrue="1" operator="containsText" text="INCUMPLIDA">
      <formula>NOT(ISERROR(SEARCH("INCUMPLIDA",AP78)))</formula>
    </cfRule>
  </conditionalFormatting>
  <conditionalFormatting sqref="AP78">
    <cfRule type="containsText" dxfId="1764" priority="799" stopIfTrue="1" operator="containsText" text="PENDIENTE">
      <formula>NOT(ISERROR(SEARCH("PENDIENTE",AP78)))</formula>
    </cfRule>
  </conditionalFormatting>
  <conditionalFormatting sqref="AD269:AD276">
    <cfRule type="containsText" dxfId="1763" priority="792" stopIfTrue="1" operator="containsText" text="EN TERMINO">
      <formula>NOT(ISERROR(SEARCH("EN TERMINO",AD269)))</formula>
    </cfRule>
    <cfRule type="containsText" priority="793" operator="containsText" text="AMARILLO">
      <formula>NOT(ISERROR(SEARCH("AMARILLO",AD269)))</formula>
    </cfRule>
    <cfRule type="containsText" dxfId="1762" priority="794" stopIfTrue="1" operator="containsText" text="ALERTA">
      <formula>NOT(ISERROR(SEARCH("ALERTA",AD269)))</formula>
    </cfRule>
    <cfRule type="containsText" dxfId="1761" priority="795" stopIfTrue="1" operator="containsText" text="OK">
      <formula>NOT(ISERROR(SEARCH("OK",AD269)))</formula>
    </cfRule>
  </conditionalFormatting>
  <conditionalFormatting sqref="BH269">
    <cfRule type="containsText" dxfId="1760" priority="789" operator="containsText" text="Cumplida">
      <formula>NOT(ISERROR(SEARCH("Cumplida",BH269)))</formula>
    </cfRule>
    <cfRule type="containsText" dxfId="1759" priority="790" operator="containsText" text="Pendiente">
      <formula>NOT(ISERROR(SEARCH("Pendiente",BH269)))</formula>
    </cfRule>
    <cfRule type="containsText" dxfId="1758" priority="791" operator="containsText" text="Cumplida">
      <formula>NOT(ISERROR(SEARCH("Cumplida",BH269)))</formula>
    </cfRule>
  </conditionalFormatting>
  <conditionalFormatting sqref="BH269">
    <cfRule type="containsText" dxfId="1757" priority="788" stopIfTrue="1" operator="containsText" text="CUMPLIDA">
      <formula>NOT(ISERROR(SEARCH("CUMPLIDA",BH269)))</formula>
    </cfRule>
  </conditionalFormatting>
  <conditionalFormatting sqref="BH269">
    <cfRule type="containsText" dxfId="1756" priority="787" stopIfTrue="1" operator="containsText" text="INCUMPLIDA">
      <formula>NOT(ISERROR(SEARCH("INCUMPLIDA",BH269)))</formula>
    </cfRule>
  </conditionalFormatting>
  <conditionalFormatting sqref="BJ269:BJ276">
    <cfRule type="containsText" dxfId="1755" priority="784" operator="containsText" text="cerrada">
      <formula>NOT(ISERROR(SEARCH("cerrada",BJ269)))</formula>
    </cfRule>
    <cfRule type="containsText" dxfId="1754" priority="785" operator="containsText" text="cerrado">
      <formula>NOT(ISERROR(SEARCH("cerrado",BJ269)))</formula>
    </cfRule>
    <cfRule type="containsText" dxfId="1753" priority="786" operator="containsText" text="Abierto">
      <formula>NOT(ISERROR(SEARCH("Abierto",BJ269)))</formula>
    </cfRule>
  </conditionalFormatting>
  <conditionalFormatting sqref="BJ269:BJ276">
    <cfRule type="containsText" dxfId="1752" priority="781" operator="containsText" text="cerrada">
      <formula>NOT(ISERROR(SEARCH("cerrada",BJ269)))</formula>
    </cfRule>
    <cfRule type="containsText" dxfId="1751" priority="782" operator="containsText" text="cerrado">
      <formula>NOT(ISERROR(SEARCH("cerrado",BJ269)))</formula>
    </cfRule>
    <cfRule type="containsText" dxfId="1750" priority="783" operator="containsText" text="Abierto">
      <formula>NOT(ISERROR(SEARCH("Abierto",BJ269)))</formula>
    </cfRule>
  </conditionalFormatting>
  <conditionalFormatting sqref="AG269:AG276">
    <cfRule type="containsText" dxfId="1749" priority="778" operator="containsText" text="Cumplida">
      <formula>NOT(ISERROR(SEARCH("Cumplida",AG269)))</formula>
    </cfRule>
    <cfRule type="containsText" dxfId="1748" priority="779" operator="containsText" text="Pendiente">
      <formula>NOT(ISERROR(SEARCH("Pendiente",AG269)))</formula>
    </cfRule>
    <cfRule type="containsText" dxfId="1747" priority="780" operator="containsText" text="Cumplida">
      <formula>NOT(ISERROR(SEARCH("Cumplida",AG269)))</formula>
    </cfRule>
  </conditionalFormatting>
  <conditionalFormatting sqref="AG269:AG276">
    <cfRule type="containsText" dxfId="1746" priority="777" stopIfTrue="1" operator="containsText" text="CUMPLIDA">
      <formula>NOT(ISERROR(SEARCH("CUMPLIDA",AG269)))</formula>
    </cfRule>
  </conditionalFormatting>
  <conditionalFormatting sqref="AG269:AG276">
    <cfRule type="containsText" dxfId="1745" priority="776" stopIfTrue="1" operator="containsText" text="INCUMPLIDA">
      <formula>NOT(ISERROR(SEARCH("INCUMPLIDA",AG269)))</formula>
    </cfRule>
  </conditionalFormatting>
  <conditionalFormatting sqref="AG269:AG276">
    <cfRule type="containsText" dxfId="1744" priority="775" operator="containsText" text="PENDIENTE">
      <formula>NOT(ISERROR(SEARCH("PENDIENTE",AG269)))</formula>
    </cfRule>
  </conditionalFormatting>
  <conditionalFormatting sqref="AG269:AG276">
    <cfRule type="containsText" dxfId="1743" priority="774" stopIfTrue="1" operator="containsText" text="PENDIENTE">
      <formula>NOT(ISERROR(SEARCH("PENDIENTE",AG269)))</formula>
    </cfRule>
  </conditionalFormatting>
  <conditionalFormatting sqref="AV22:AV31">
    <cfRule type="containsText" dxfId="1742" priority="761" stopIfTrue="1" operator="containsText" text="EN TERMINO">
      <formula>NOT(ISERROR(SEARCH("EN TERMINO",AV22)))</formula>
    </cfRule>
    <cfRule type="containsText" priority="762" operator="containsText" text="AMARILLO">
      <formula>NOT(ISERROR(SEARCH("AMARILLO",AV22)))</formula>
    </cfRule>
    <cfRule type="containsText" dxfId="1741" priority="763" stopIfTrue="1" operator="containsText" text="ALERTA">
      <formula>NOT(ISERROR(SEARCH("ALERTA",AV22)))</formula>
    </cfRule>
    <cfRule type="containsText" dxfId="1740" priority="764" stopIfTrue="1" operator="containsText" text="OK">
      <formula>NOT(ISERROR(SEARCH("OK",AV22)))</formula>
    </cfRule>
  </conditionalFormatting>
  <conditionalFormatting sqref="BH22:BH31">
    <cfRule type="containsText" dxfId="1739" priority="765" stopIfTrue="1" operator="containsText" text="CUMPLIDA">
      <formula>NOT(ISERROR(SEARCH("CUMPLIDA",BH22)))</formula>
    </cfRule>
  </conditionalFormatting>
  <conditionalFormatting sqref="BH22:BH31">
    <cfRule type="containsText" dxfId="1738" priority="770" operator="containsText" text="Cumplida">
      <formula>NOT(ISERROR(SEARCH("Cumplida",BH22)))</formula>
    </cfRule>
    <cfRule type="containsText" dxfId="1737" priority="771" operator="containsText" text="Pendiente">
      <formula>NOT(ISERROR(SEARCH("Pendiente",BH22)))</formula>
    </cfRule>
    <cfRule type="containsText" dxfId="1736" priority="772" operator="containsText" text="Cumplida">
      <formula>NOT(ISERROR(SEARCH("Cumplida",BH22)))</formula>
    </cfRule>
  </conditionalFormatting>
  <conditionalFormatting sqref="BJ22:BJ31">
    <cfRule type="containsText" dxfId="1735" priority="767" operator="containsText" text="cerrada">
      <formula>NOT(ISERROR(SEARCH("cerrada",BJ22)))</formula>
    </cfRule>
    <cfRule type="containsText" dxfId="1734" priority="768" operator="containsText" text="cerrado">
      <formula>NOT(ISERROR(SEARCH("cerrado",BJ22)))</formula>
    </cfRule>
    <cfRule type="containsText" dxfId="1733" priority="769" operator="containsText" text="Abierto">
      <formula>NOT(ISERROR(SEARCH("Abierto",BJ22)))</formula>
    </cfRule>
  </conditionalFormatting>
  <conditionalFormatting sqref="BH22:BH31">
    <cfRule type="containsText" dxfId="1732" priority="766" stopIfTrue="1" operator="containsText" text="INCUMPLIDA">
      <formula>NOT(ISERROR(SEARCH("INCUMPLIDA",BH22)))</formula>
    </cfRule>
  </conditionalFormatting>
  <conditionalFormatting sqref="AV22:AV31">
    <cfRule type="dataBar" priority="773">
      <dataBar>
        <cfvo type="min"/>
        <cfvo type="max"/>
        <color rgb="FF638EC6"/>
      </dataBar>
    </cfRule>
  </conditionalFormatting>
  <conditionalFormatting sqref="AY22:AY31">
    <cfRule type="containsText" dxfId="1731" priority="760" stopIfTrue="1" operator="containsText" text="CUMPLIDA">
      <formula>NOT(ISERROR(SEARCH("CUMPLIDA",AY22)))</formula>
    </cfRule>
  </conditionalFormatting>
  <conditionalFormatting sqref="AY22:AY31">
    <cfRule type="containsText" dxfId="1730" priority="759" stopIfTrue="1" operator="containsText" text="INCUMPLIDA">
      <formula>NOT(ISERROR(SEARCH("INCUMPLIDA",AY22)))</formula>
    </cfRule>
  </conditionalFormatting>
  <conditionalFormatting sqref="AY22:AY31">
    <cfRule type="containsText" dxfId="1729" priority="758" stopIfTrue="1" operator="containsText" text="CUMPLIDA">
      <formula>NOT(ISERROR(SEARCH("CUMPLIDA",AY22)))</formula>
    </cfRule>
  </conditionalFormatting>
  <conditionalFormatting sqref="AY22:AY31">
    <cfRule type="containsText" dxfId="1728" priority="757" stopIfTrue="1" operator="containsText" text="INCUMPLIDA">
      <formula>NOT(ISERROR(SEARCH("INCUMPLIDA",AY22)))</formula>
    </cfRule>
  </conditionalFormatting>
  <conditionalFormatting sqref="AY22:AY31">
    <cfRule type="containsText" dxfId="1727" priority="756" stopIfTrue="1" operator="containsText" text="PENDIENTE">
      <formula>NOT(ISERROR(SEARCH("PENDIENTE",AY22)))</formula>
    </cfRule>
  </conditionalFormatting>
  <conditionalFormatting sqref="BJ38">
    <cfRule type="containsText" dxfId="1726" priority="753" operator="containsText" text="cerrada">
      <formula>NOT(ISERROR(SEARCH("cerrada",BJ38)))</formula>
    </cfRule>
    <cfRule type="containsText" dxfId="1725" priority="754" operator="containsText" text="cerrado">
      <formula>NOT(ISERROR(SEARCH("cerrado",BJ38)))</formula>
    </cfRule>
    <cfRule type="containsText" dxfId="1724" priority="755" operator="containsText" text="Abierto">
      <formula>NOT(ISERROR(SEARCH("Abierto",BJ38)))</formula>
    </cfRule>
  </conditionalFormatting>
  <conditionalFormatting sqref="BJ38">
    <cfRule type="containsText" dxfId="1723" priority="750" operator="containsText" text="cerrada">
      <formula>NOT(ISERROR(SEARCH("cerrada",BJ38)))</formula>
    </cfRule>
    <cfRule type="containsText" dxfId="1722" priority="751" operator="containsText" text="cerrado">
      <formula>NOT(ISERROR(SEARCH("cerrado",BJ38)))</formula>
    </cfRule>
    <cfRule type="containsText" dxfId="1721" priority="752" operator="containsText" text="Abierto">
      <formula>NOT(ISERROR(SEARCH("Abierto",BJ38)))</formula>
    </cfRule>
  </conditionalFormatting>
  <conditionalFormatting sqref="BH38">
    <cfRule type="containsText" dxfId="1720" priority="747" operator="containsText" text="Cumplida">
      <formula>NOT(ISERROR(SEARCH("Cumplida",BH38)))</formula>
    </cfRule>
    <cfRule type="containsText" dxfId="1719" priority="748" operator="containsText" text="Pendiente">
      <formula>NOT(ISERROR(SEARCH("Pendiente",BH38)))</formula>
    </cfRule>
    <cfRule type="containsText" dxfId="1718" priority="749" operator="containsText" text="Cumplida">
      <formula>NOT(ISERROR(SEARCH("Cumplida",BH38)))</formula>
    </cfRule>
  </conditionalFormatting>
  <conditionalFormatting sqref="BH38">
    <cfRule type="containsText" dxfId="1717" priority="746" stopIfTrue="1" operator="containsText" text="CUMPLIDA">
      <formula>NOT(ISERROR(SEARCH("CUMPLIDA",BH38)))</formula>
    </cfRule>
  </conditionalFormatting>
  <conditionalFormatting sqref="BH38">
    <cfRule type="containsText" dxfId="1716" priority="745" stopIfTrue="1" operator="containsText" text="INCUMPLIDA">
      <formula>NOT(ISERROR(SEARCH("INCUMPLIDA",BH38)))</formula>
    </cfRule>
  </conditionalFormatting>
  <conditionalFormatting sqref="AV38">
    <cfRule type="containsText" dxfId="1715" priority="740" stopIfTrue="1" operator="containsText" text="EN TERMINO">
      <formula>NOT(ISERROR(SEARCH("EN TERMINO",AV38)))</formula>
    </cfRule>
    <cfRule type="containsText" priority="741" operator="containsText" text="AMARILLO">
      <formula>NOT(ISERROR(SEARCH("AMARILLO",AV38)))</formula>
    </cfRule>
    <cfRule type="containsText" dxfId="1714" priority="742" stopIfTrue="1" operator="containsText" text="ALERTA">
      <formula>NOT(ISERROR(SEARCH("ALERTA",AV38)))</formula>
    </cfRule>
    <cfRule type="containsText" dxfId="1713" priority="743" stopIfTrue="1" operator="containsText" text="OK">
      <formula>NOT(ISERROR(SEARCH("OK",AV38)))</formula>
    </cfRule>
  </conditionalFormatting>
  <conditionalFormatting sqref="AV38">
    <cfRule type="dataBar" priority="744">
      <dataBar>
        <cfvo type="min"/>
        <cfvo type="max"/>
        <color rgb="FF638EC6"/>
      </dataBar>
    </cfRule>
  </conditionalFormatting>
  <conditionalFormatting sqref="AV38">
    <cfRule type="containsText" dxfId="1712" priority="736" stopIfTrue="1" operator="containsText" text="EN TERMINO">
      <formula>NOT(ISERROR(SEARCH("EN TERMINO",AV38)))</formula>
    </cfRule>
    <cfRule type="containsText" priority="737" operator="containsText" text="AMARILLO">
      <formula>NOT(ISERROR(SEARCH("AMARILLO",AV38)))</formula>
    </cfRule>
    <cfRule type="containsText" dxfId="1711" priority="738" stopIfTrue="1" operator="containsText" text="ALERTA">
      <formula>NOT(ISERROR(SEARCH("ALERTA",AV38)))</formula>
    </cfRule>
    <cfRule type="containsText" dxfId="1710" priority="739" stopIfTrue="1" operator="containsText" text="OK">
      <formula>NOT(ISERROR(SEARCH("OK",AV38)))</formula>
    </cfRule>
  </conditionalFormatting>
  <conditionalFormatting sqref="AV38">
    <cfRule type="dataBar" priority="735">
      <dataBar>
        <cfvo type="min"/>
        <cfvo type="max"/>
        <color rgb="FF638EC6"/>
      </dataBar>
    </cfRule>
  </conditionalFormatting>
  <conditionalFormatting sqref="AY38">
    <cfRule type="containsText" dxfId="1709" priority="734" stopIfTrue="1" operator="containsText" text="CUMPLIDA">
      <formula>NOT(ISERROR(SEARCH("CUMPLIDA",AY38)))</formula>
    </cfRule>
  </conditionalFormatting>
  <conditionalFormatting sqref="AY38">
    <cfRule type="containsText" dxfId="1708" priority="733" stopIfTrue="1" operator="containsText" text="INCUMPLIDA">
      <formula>NOT(ISERROR(SEARCH("INCUMPLIDA",AY38)))</formula>
    </cfRule>
  </conditionalFormatting>
  <conditionalFormatting sqref="AY38">
    <cfRule type="containsText" dxfId="1707" priority="732" stopIfTrue="1" operator="containsText" text="PENDIENTE">
      <formula>NOT(ISERROR(SEARCH("PENDIENTE",AY38)))</formula>
    </cfRule>
  </conditionalFormatting>
  <conditionalFormatting sqref="BJ49:BJ50">
    <cfRule type="containsText" dxfId="1706" priority="729" operator="containsText" text="cerrada">
      <formula>NOT(ISERROR(SEARCH("cerrada",BJ49)))</formula>
    </cfRule>
    <cfRule type="containsText" dxfId="1705" priority="730" operator="containsText" text="cerrado">
      <formula>NOT(ISERROR(SEARCH("cerrado",BJ49)))</formula>
    </cfRule>
    <cfRule type="containsText" dxfId="1704" priority="731" operator="containsText" text="Abierto">
      <formula>NOT(ISERROR(SEARCH("Abierto",BJ49)))</formula>
    </cfRule>
  </conditionalFormatting>
  <conditionalFormatting sqref="BJ49:BJ50">
    <cfRule type="containsText" dxfId="1703" priority="726" operator="containsText" text="cerrada">
      <formula>NOT(ISERROR(SEARCH("cerrada",BJ49)))</formula>
    </cfRule>
    <cfRule type="containsText" dxfId="1702" priority="727" operator="containsText" text="cerrado">
      <formula>NOT(ISERROR(SEARCH("cerrado",BJ49)))</formula>
    </cfRule>
    <cfRule type="containsText" dxfId="1701" priority="728" operator="containsText" text="Abierto">
      <formula>NOT(ISERROR(SEARCH("Abierto",BJ49)))</formula>
    </cfRule>
  </conditionalFormatting>
  <conditionalFormatting sqref="BH49:BH50">
    <cfRule type="containsText" dxfId="1700" priority="723" operator="containsText" text="Cumplida">
      <formula>NOT(ISERROR(SEARCH("Cumplida",BH49)))</formula>
    </cfRule>
    <cfRule type="containsText" dxfId="1699" priority="724" operator="containsText" text="Pendiente">
      <formula>NOT(ISERROR(SEARCH("Pendiente",BH49)))</formula>
    </cfRule>
    <cfRule type="containsText" dxfId="1698" priority="725" operator="containsText" text="Cumplida">
      <formula>NOT(ISERROR(SEARCH("Cumplida",BH49)))</formula>
    </cfRule>
  </conditionalFormatting>
  <conditionalFormatting sqref="BH49:BH50">
    <cfRule type="containsText" dxfId="1697" priority="722" stopIfTrue="1" operator="containsText" text="CUMPLIDA">
      <formula>NOT(ISERROR(SEARCH("CUMPLIDA",BH49)))</formula>
    </cfRule>
  </conditionalFormatting>
  <conditionalFormatting sqref="BH49:BH50">
    <cfRule type="containsText" dxfId="1696" priority="721" stopIfTrue="1" operator="containsText" text="INCUMPLIDA">
      <formula>NOT(ISERROR(SEARCH("INCUMPLIDA",BH49)))</formula>
    </cfRule>
  </conditionalFormatting>
  <conditionalFormatting sqref="AV49:AV50">
    <cfRule type="containsText" dxfId="1695" priority="716" stopIfTrue="1" operator="containsText" text="EN TERMINO">
      <formula>NOT(ISERROR(SEARCH("EN TERMINO",AV49)))</formula>
    </cfRule>
    <cfRule type="containsText" priority="717" operator="containsText" text="AMARILLO">
      <formula>NOT(ISERROR(SEARCH("AMARILLO",AV49)))</formula>
    </cfRule>
    <cfRule type="containsText" dxfId="1694" priority="718" stopIfTrue="1" operator="containsText" text="ALERTA">
      <formula>NOT(ISERROR(SEARCH("ALERTA",AV49)))</formula>
    </cfRule>
    <cfRule type="containsText" dxfId="1693" priority="719" stopIfTrue="1" operator="containsText" text="OK">
      <formula>NOT(ISERROR(SEARCH("OK",AV49)))</formula>
    </cfRule>
  </conditionalFormatting>
  <conditionalFormatting sqref="AV49:AV50">
    <cfRule type="dataBar" priority="720">
      <dataBar>
        <cfvo type="min"/>
        <cfvo type="max"/>
        <color rgb="FF638EC6"/>
      </dataBar>
    </cfRule>
  </conditionalFormatting>
  <conditionalFormatting sqref="AV49:AV50">
    <cfRule type="containsText" dxfId="1692" priority="712" stopIfTrue="1" operator="containsText" text="EN TERMINO">
      <formula>NOT(ISERROR(SEARCH("EN TERMINO",AV49)))</formula>
    </cfRule>
    <cfRule type="containsText" priority="713" operator="containsText" text="AMARILLO">
      <formula>NOT(ISERROR(SEARCH("AMARILLO",AV49)))</formula>
    </cfRule>
    <cfRule type="containsText" dxfId="1691" priority="714" stopIfTrue="1" operator="containsText" text="ALERTA">
      <formula>NOT(ISERROR(SEARCH("ALERTA",AV49)))</formula>
    </cfRule>
    <cfRule type="containsText" dxfId="1690" priority="715" stopIfTrue="1" operator="containsText" text="OK">
      <formula>NOT(ISERROR(SEARCH("OK",AV49)))</formula>
    </cfRule>
  </conditionalFormatting>
  <conditionalFormatting sqref="AV49:AV50">
    <cfRule type="dataBar" priority="711">
      <dataBar>
        <cfvo type="min"/>
        <cfvo type="max"/>
        <color rgb="FF638EC6"/>
      </dataBar>
    </cfRule>
  </conditionalFormatting>
  <conditionalFormatting sqref="AY49:AY50">
    <cfRule type="containsText" dxfId="1689" priority="710" stopIfTrue="1" operator="containsText" text="CUMPLIDA">
      <formula>NOT(ISERROR(SEARCH("CUMPLIDA",AY49)))</formula>
    </cfRule>
  </conditionalFormatting>
  <conditionalFormatting sqref="AY49:AY50">
    <cfRule type="containsText" dxfId="1688" priority="709" stopIfTrue="1" operator="containsText" text="INCUMPLIDA">
      <formula>NOT(ISERROR(SEARCH("INCUMPLIDA",AY49)))</formula>
    </cfRule>
  </conditionalFormatting>
  <conditionalFormatting sqref="AY49:AY50">
    <cfRule type="containsText" dxfId="1687" priority="708" stopIfTrue="1" operator="containsText" text="PENDIENTE">
      <formula>NOT(ISERROR(SEARCH("PENDIENTE",AY49)))</formula>
    </cfRule>
  </conditionalFormatting>
  <conditionalFormatting sqref="BJ53:BJ54">
    <cfRule type="containsText" dxfId="1686" priority="705" operator="containsText" text="cerrada">
      <formula>NOT(ISERROR(SEARCH("cerrada",BJ53)))</formula>
    </cfRule>
    <cfRule type="containsText" dxfId="1685" priority="706" operator="containsText" text="cerrado">
      <formula>NOT(ISERROR(SEARCH("cerrado",BJ53)))</formula>
    </cfRule>
    <cfRule type="containsText" dxfId="1684" priority="707" operator="containsText" text="Abierto">
      <formula>NOT(ISERROR(SEARCH("Abierto",BJ53)))</formula>
    </cfRule>
  </conditionalFormatting>
  <conditionalFormatting sqref="BJ53:BJ54">
    <cfRule type="containsText" dxfId="1683" priority="702" operator="containsText" text="cerrada">
      <formula>NOT(ISERROR(SEARCH("cerrada",BJ53)))</formula>
    </cfRule>
    <cfRule type="containsText" dxfId="1682" priority="703" operator="containsText" text="cerrado">
      <formula>NOT(ISERROR(SEARCH("cerrado",BJ53)))</formula>
    </cfRule>
    <cfRule type="containsText" dxfId="1681" priority="704" operator="containsText" text="Abierto">
      <formula>NOT(ISERROR(SEARCH("Abierto",BJ53)))</formula>
    </cfRule>
  </conditionalFormatting>
  <conditionalFormatting sqref="BH53:BH54">
    <cfRule type="containsText" dxfId="1680" priority="699" operator="containsText" text="Cumplida">
      <formula>NOT(ISERROR(SEARCH("Cumplida",BH53)))</formula>
    </cfRule>
    <cfRule type="containsText" dxfId="1679" priority="700" operator="containsText" text="Pendiente">
      <formula>NOT(ISERROR(SEARCH("Pendiente",BH53)))</formula>
    </cfRule>
    <cfRule type="containsText" dxfId="1678" priority="701" operator="containsText" text="Cumplida">
      <formula>NOT(ISERROR(SEARCH("Cumplida",BH53)))</formula>
    </cfRule>
  </conditionalFormatting>
  <conditionalFormatting sqref="BH53:BH54">
    <cfRule type="containsText" dxfId="1677" priority="698" stopIfTrue="1" operator="containsText" text="CUMPLIDA">
      <formula>NOT(ISERROR(SEARCH("CUMPLIDA",BH53)))</formula>
    </cfRule>
  </conditionalFormatting>
  <conditionalFormatting sqref="BH53:BH54">
    <cfRule type="containsText" dxfId="1676" priority="697" stopIfTrue="1" operator="containsText" text="INCUMPLIDA">
      <formula>NOT(ISERROR(SEARCH("INCUMPLIDA",BH53)))</formula>
    </cfRule>
  </conditionalFormatting>
  <conditionalFormatting sqref="AV53:AV54">
    <cfRule type="containsText" dxfId="1675" priority="692" stopIfTrue="1" operator="containsText" text="EN TERMINO">
      <formula>NOT(ISERROR(SEARCH("EN TERMINO",AV53)))</formula>
    </cfRule>
    <cfRule type="containsText" priority="693" operator="containsText" text="AMARILLO">
      <formula>NOT(ISERROR(SEARCH("AMARILLO",AV53)))</formula>
    </cfRule>
    <cfRule type="containsText" dxfId="1674" priority="694" stopIfTrue="1" operator="containsText" text="ALERTA">
      <formula>NOT(ISERROR(SEARCH("ALERTA",AV53)))</formula>
    </cfRule>
    <cfRule type="containsText" dxfId="1673" priority="695" stopIfTrue="1" operator="containsText" text="OK">
      <formula>NOT(ISERROR(SEARCH("OK",AV53)))</formula>
    </cfRule>
  </conditionalFormatting>
  <conditionalFormatting sqref="AV53:AV54">
    <cfRule type="dataBar" priority="696">
      <dataBar>
        <cfvo type="min"/>
        <cfvo type="max"/>
        <color rgb="FF638EC6"/>
      </dataBar>
    </cfRule>
  </conditionalFormatting>
  <conditionalFormatting sqref="AV53:AV54">
    <cfRule type="containsText" dxfId="1672" priority="688" stopIfTrue="1" operator="containsText" text="EN TERMINO">
      <formula>NOT(ISERROR(SEARCH("EN TERMINO",AV53)))</formula>
    </cfRule>
    <cfRule type="containsText" priority="689" operator="containsText" text="AMARILLO">
      <formula>NOT(ISERROR(SEARCH("AMARILLO",AV53)))</formula>
    </cfRule>
    <cfRule type="containsText" dxfId="1671" priority="690" stopIfTrue="1" operator="containsText" text="ALERTA">
      <formula>NOT(ISERROR(SEARCH("ALERTA",AV53)))</formula>
    </cfRule>
    <cfRule type="containsText" dxfId="1670" priority="691" stopIfTrue="1" operator="containsText" text="OK">
      <formula>NOT(ISERROR(SEARCH("OK",AV53)))</formula>
    </cfRule>
  </conditionalFormatting>
  <conditionalFormatting sqref="AV53:AV54">
    <cfRule type="dataBar" priority="687">
      <dataBar>
        <cfvo type="min"/>
        <cfvo type="max"/>
        <color rgb="FF638EC6"/>
      </dataBar>
    </cfRule>
  </conditionalFormatting>
  <conditionalFormatting sqref="AY53:AY54">
    <cfRule type="containsText" dxfId="1669" priority="686" stopIfTrue="1" operator="containsText" text="CUMPLIDA">
      <formula>NOT(ISERROR(SEARCH("CUMPLIDA",AY53)))</formula>
    </cfRule>
  </conditionalFormatting>
  <conditionalFormatting sqref="AY53:AY54">
    <cfRule type="containsText" dxfId="1668" priority="685" stopIfTrue="1" operator="containsText" text="INCUMPLIDA">
      <formula>NOT(ISERROR(SEARCH("INCUMPLIDA",AY53)))</formula>
    </cfRule>
  </conditionalFormatting>
  <conditionalFormatting sqref="AY53:AY54">
    <cfRule type="containsText" dxfId="1667" priority="684" stopIfTrue="1" operator="containsText" text="PENDIENTE">
      <formula>NOT(ISERROR(SEARCH("PENDIENTE",AY53)))</formula>
    </cfRule>
  </conditionalFormatting>
  <conditionalFormatting sqref="BJ58">
    <cfRule type="containsText" dxfId="1666" priority="681" operator="containsText" text="cerrada">
      <formula>NOT(ISERROR(SEARCH("cerrada",BJ58)))</formula>
    </cfRule>
    <cfRule type="containsText" dxfId="1665" priority="682" operator="containsText" text="cerrado">
      <formula>NOT(ISERROR(SEARCH("cerrado",BJ58)))</formula>
    </cfRule>
    <cfRule type="containsText" dxfId="1664" priority="683" operator="containsText" text="Abierto">
      <formula>NOT(ISERROR(SEARCH("Abierto",BJ58)))</formula>
    </cfRule>
  </conditionalFormatting>
  <conditionalFormatting sqref="BJ58">
    <cfRule type="containsText" dxfId="1663" priority="678" operator="containsText" text="cerrada">
      <formula>NOT(ISERROR(SEARCH("cerrada",BJ58)))</formula>
    </cfRule>
    <cfRule type="containsText" dxfId="1662" priority="679" operator="containsText" text="cerrado">
      <formula>NOT(ISERROR(SEARCH("cerrado",BJ58)))</formula>
    </cfRule>
    <cfRule type="containsText" dxfId="1661" priority="680" operator="containsText" text="Abierto">
      <formula>NOT(ISERROR(SEARCH("Abierto",BJ58)))</formula>
    </cfRule>
  </conditionalFormatting>
  <conditionalFormatting sqref="BH58">
    <cfRule type="containsText" dxfId="1660" priority="675" operator="containsText" text="Cumplida">
      <formula>NOT(ISERROR(SEARCH("Cumplida",BH58)))</formula>
    </cfRule>
    <cfRule type="containsText" dxfId="1659" priority="676" operator="containsText" text="Pendiente">
      <formula>NOT(ISERROR(SEARCH("Pendiente",BH58)))</formula>
    </cfRule>
    <cfRule type="containsText" dxfId="1658" priority="677" operator="containsText" text="Cumplida">
      <formula>NOT(ISERROR(SEARCH("Cumplida",BH58)))</formula>
    </cfRule>
  </conditionalFormatting>
  <conditionalFormatting sqref="BH58">
    <cfRule type="containsText" dxfId="1657" priority="674" stopIfTrue="1" operator="containsText" text="CUMPLIDA">
      <formula>NOT(ISERROR(SEARCH("CUMPLIDA",BH58)))</formula>
    </cfRule>
  </conditionalFormatting>
  <conditionalFormatting sqref="BH58">
    <cfRule type="containsText" dxfId="1656" priority="673" stopIfTrue="1" operator="containsText" text="INCUMPLIDA">
      <formula>NOT(ISERROR(SEARCH("INCUMPLIDA",BH58)))</formula>
    </cfRule>
  </conditionalFormatting>
  <conditionalFormatting sqref="AV58">
    <cfRule type="containsText" dxfId="1655" priority="668" stopIfTrue="1" operator="containsText" text="EN TERMINO">
      <formula>NOT(ISERROR(SEARCH("EN TERMINO",AV58)))</formula>
    </cfRule>
    <cfRule type="containsText" priority="669" operator="containsText" text="AMARILLO">
      <formula>NOT(ISERROR(SEARCH("AMARILLO",AV58)))</formula>
    </cfRule>
    <cfRule type="containsText" dxfId="1654" priority="670" stopIfTrue="1" operator="containsText" text="ALERTA">
      <formula>NOT(ISERROR(SEARCH("ALERTA",AV58)))</formula>
    </cfRule>
    <cfRule type="containsText" dxfId="1653" priority="671" stopIfTrue="1" operator="containsText" text="OK">
      <formula>NOT(ISERROR(SEARCH("OK",AV58)))</formula>
    </cfRule>
  </conditionalFormatting>
  <conditionalFormatting sqref="AV58">
    <cfRule type="dataBar" priority="672">
      <dataBar>
        <cfvo type="min"/>
        <cfvo type="max"/>
        <color rgb="FF638EC6"/>
      </dataBar>
    </cfRule>
  </conditionalFormatting>
  <conditionalFormatting sqref="AV58">
    <cfRule type="containsText" dxfId="1652" priority="664" stopIfTrue="1" operator="containsText" text="EN TERMINO">
      <formula>NOT(ISERROR(SEARCH("EN TERMINO",AV58)))</formula>
    </cfRule>
    <cfRule type="containsText" priority="665" operator="containsText" text="AMARILLO">
      <formula>NOT(ISERROR(SEARCH("AMARILLO",AV58)))</formula>
    </cfRule>
    <cfRule type="containsText" dxfId="1651" priority="666" stopIfTrue="1" operator="containsText" text="ALERTA">
      <formula>NOT(ISERROR(SEARCH("ALERTA",AV58)))</formula>
    </cfRule>
    <cfRule type="containsText" dxfId="1650" priority="667" stopIfTrue="1" operator="containsText" text="OK">
      <formula>NOT(ISERROR(SEARCH("OK",AV58)))</formula>
    </cfRule>
  </conditionalFormatting>
  <conditionalFormatting sqref="AV58">
    <cfRule type="dataBar" priority="663">
      <dataBar>
        <cfvo type="min"/>
        <cfvo type="max"/>
        <color rgb="FF638EC6"/>
      </dataBar>
    </cfRule>
  </conditionalFormatting>
  <conditionalFormatting sqref="AY58">
    <cfRule type="containsText" dxfId="1649" priority="662" stopIfTrue="1" operator="containsText" text="CUMPLIDA">
      <formula>NOT(ISERROR(SEARCH("CUMPLIDA",AY58)))</formula>
    </cfRule>
  </conditionalFormatting>
  <conditionalFormatting sqref="AY58">
    <cfRule type="containsText" dxfId="1648" priority="661" stopIfTrue="1" operator="containsText" text="INCUMPLIDA">
      <formula>NOT(ISERROR(SEARCH("INCUMPLIDA",AY58)))</formula>
    </cfRule>
  </conditionalFormatting>
  <conditionalFormatting sqref="AY58">
    <cfRule type="containsText" dxfId="1647" priority="660" stopIfTrue="1" operator="containsText" text="PENDIENTE">
      <formula>NOT(ISERROR(SEARCH("PENDIENTE",AY58)))</formula>
    </cfRule>
  </conditionalFormatting>
  <conditionalFormatting sqref="AD59:AD61">
    <cfRule type="containsText" dxfId="1646" priority="656" stopIfTrue="1" operator="containsText" text="EN TERMINO">
      <formula>NOT(ISERROR(SEARCH("EN TERMINO",AD59)))</formula>
    </cfRule>
    <cfRule type="containsText" priority="657" operator="containsText" text="AMARILLO">
      <formula>NOT(ISERROR(SEARCH("AMARILLO",AD59)))</formula>
    </cfRule>
    <cfRule type="containsText" dxfId="1645" priority="658" stopIfTrue="1" operator="containsText" text="ALERTA">
      <formula>NOT(ISERROR(SEARCH("ALERTA",AD59)))</formula>
    </cfRule>
    <cfRule type="containsText" dxfId="1644" priority="659" stopIfTrue="1" operator="containsText" text="OK">
      <formula>NOT(ISERROR(SEARCH("OK",AD59)))</formula>
    </cfRule>
  </conditionalFormatting>
  <conditionalFormatting sqref="AG59:AG61">
    <cfRule type="containsText" dxfId="1643" priority="655" stopIfTrue="1" operator="containsText" text="CUMPLIDA">
      <formula>NOT(ISERROR(SEARCH("CUMPLIDA",AG59)))</formula>
    </cfRule>
  </conditionalFormatting>
  <conditionalFormatting sqref="AG59:AG61">
    <cfRule type="containsText" dxfId="1642" priority="654" stopIfTrue="1" operator="containsText" text="INCUMPLIDA">
      <formula>NOT(ISERROR(SEARCH("INCUMPLIDA",AG59)))</formula>
    </cfRule>
  </conditionalFormatting>
  <conditionalFormatting sqref="AG59:AG61">
    <cfRule type="containsText" dxfId="1641" priority="653" operator="containsText" text="PENDIENTE">
      <formula>NOT(ISERROR(SEARCH("PENDIENTE",AG59)))</formula>
    </cfRule>
  </conditionalFormatting>
  <conditionalFormatting sqref="AG59:AG61">
    <cfRule type="containsText" dxfId="1640" priority="652" stopIfTrue="1" operator="containsText" text="PENDIENTE">
      <formula>NOT(ISERROR(SEARCH("PENDIENTE",AG59)))</formula>
    </cfRule>
  </conditionalFormatting>
  <conditionalFormatting sqref="AD62:AD64">
    <cfRule type="containsText" dxfId="1639" priority="648" stopIfTrue="1" operator="containsText" text="EN TERMINO">
      <formula>NOT(ISERROR(SEARCH("EN TERMINO",AD62)))</formula>
    </cfRule>
    <cfRule type="containsText" priority="649" operator="containsText" text="AMARILLO">
      <formula>NOT(ISERROR(SEARCH("AMARILLO",AD62)))</formula>
    </cfRule>
    <cfRule type="containsText" dxfId="1638" priority="650" stopIfTrue="1" operator="containsText" text="ALERTA">
      <formula>NOT(ISERROR(SEARCH("ALERTA",AD62)))</formula>
    </cfRule>
    <cfRule type="containsText" dxfId="1637" priority="651" stopIfTrue="1" operator="containsText" text="OK">
      <formula>NOT(ISERROR(SEARCH("OK",AD62)))</formula>
    </cfRule>
  </conditionalFormatting>
  <conditionalFormatting sqref="AG62:AG64">
    <cfRule type="containsText" dxfId="1636" priority="647" stopIfTrue="1" operator="containsText" text="CUMPLIDA">
      <formula>NOT(ISERROR(SEARCH("CUMPLIDA",AG62)))</formula>
    </cfRule>
  </conditionalFormatting>
  <conditionalFormatting sqref="AG62:AG64">
    <cfRule type="containsText" dxfId="1635" priority="646" stopIfTrue="1" operator="containsText" text="INCUMPLIDA">
      <formula>NOT(ISERROR(SEARCH("INCUMPLIDA",AG62)))</formula>
    </cfRule>
  </conditionalFormatting>
  <conditionalFormatting sqref="AD62:AD64">
    <cfRule type="containsText" dxfId="1634" priority="642" stopIfTrue="1" operator="containsText" text="EN TERMINO">
      <formula>NOT(ISERROR(SEARCH("EN TERMINO",AD62)))</formula>
    </cfRule>
    <cfRule type="containsText" priority="643" operator="containsText" text="AMARILLO">
      <formula>NOT(ISERROR(SEARCH("AMARILLO",AD62)))</formula>
    </cfRule>
    <cfRule type="containsText" dxfId="1633" priority="644" stopIfTrue="1" operator="containsText" text="ALERTA">
      <formula>NOT(ISERROR(SEARCH("ALERTA",AD62)))</formula>
    </cfRule>
    <cfRule type="containsText" dxfId="1632" priority="645" stopIfTrue="1" operator="containsText" text="OK">
      <formula>NOT(ISERROR(SEARCH("OK",AD62)))</formula>
    </cfRule>
  </conditionalFormatting>
  <conditionalFormatting sqref="AG62:AG64">
    <cfRule type="containsText" dxfId="1631" priority="641" stopIfTrue="1" operator="containsText" text="CUMPLIDA">
      <formula>NOT(ISERROR(SEARCH("CUMPLIDA",AG62)))</formula>
    </cfRule>
  </conditionalFormatting>
  <conditionalFormatting sqref="AG62:AG64">
    <cfRule type="containsText" dxfId="1630" priority="640" stopIfTrue="1" operator="containsText" text="INCUMPLIDA">
      <formula>NOT(ISERROR(SEARCH("INCUMPLIDA",AG62)))</formula>
    </cfRule>
  </conditionalFormatting>
  <conditionalFormatting sqref="AG62:AG64">
    <cfRule type="containsText" dxfId="1629" priority="639" operator="containsText" text="PENDIENTE">
      <formula>NOT(ISERROR(SEARCH("PENDIENTE",AG62)))</formula>
    </cfRule>
  </conditionalFormatting>
  <conditionalFormatting sqref="AG62:AG64">
    <cfRule type="containsText" dxfId="1628" priority="638" stopIfTrue="1" operator="containsText" text="PENDIENTE">
      <formula>NOT(ISERROR(SEARCH("PENDIENTE",AG62)))</formula>
    </cfRule>
  </conditionalFormatting>
  <conditionalFormatting sqref="AG65:AG70">
    <cfRule type="containsText" dxfId="1627" priority="637" stopIfTrue="1" operator="containsText" text="CUMPLIDA">
      <formula>NOT(ISERROR(SEARCH("CUMPLIDA",AG65)))</formula>
    </cfRule>
  </conditionalFormatting>
  <conditionalFormatting sqref="AG65:AG70">
    <cfRule type="containsText" dxfId="1626" priority="636" stopIfTrue="1" operator="containsText" text="INCUMPLIDA">
      <formula>NOT(ISERROR(SEARCH("INCUMPLIDA",AG65)))</formula>
    </cfRule>
  </conditionalFormatting>
  <conditionalFormatting sqref="AG65:AG70">
    <cfRule type="containsText" dxfId="1625" priority="635" stopIfTrue="1" operator="containsText" text="PENDIENTE">
      <formula>NOT(ISERROR(SEARCH("PENDIENTE",AG65)))</formula>
    </cfRule>
  </conditionalFormatting>
  <conditionalFormatting sqref="AD65:AD70">
    <cfRule type="containsText" dxfId="1624" priority="631" stopIfTrue="1" operator="containsText" text="EN TERMINO">
      <formula>NOT(ISERROR(SEARCH("EN TERMINO",AD65)))</formula>
    </cfRule>
    <cfRule type="containsText" priority="632" operator="containsText" text="AMARILLO">
      <formula>NOT(ISERROR(SEARCH("AMARILLO",AD65)))</formula>
    </cfRule>
    <cfRule type="containsText" dxfId="1623" priority="633" stopIfTrue="1" operator="containsText" text="ALERTA">
      <formula>NOT(ISERROR(SEARCH("ALERTA",AD65)))</formula>
    </cfRule>
    <cfRule type="containsText" dxfId="1622" priority="634" stopIfTrue="1" operator="containsText" text="OK">
      <formula>NOT(ISERROR(SEARCH("OK",AD65)))</formula>
    </cfRule>
  </conditionalFormatting>
  <conditionalFormatting sqref="BE178 AV178">
    <cfRule type="containsText" dxfId="1621" priority="502" stopIfTrue="1" operator="containsText" text="EN TERMINO">
      <formula>NOT(ISERROR(SEARCH("EN TERMINO",AV178)))</formula>
    </cfRule>
    <cfRule type="containsText" priority="503" operator="containsText" text="AMARILLO">
      <formula>NOT(ISERROR(SEARCH("AMARILLO",AV178)))</formula>
    </cfRule>
    <cfRule type="containsText" dxfId="1620" priority="504" stopIfTrue="1" operator="containsText" text="ALERTA">
      <formula>NOT(ISERROR(SEARCH("ALERTA",AV178)))</formula>
    </cfRule>
    <cfRule type="containsText" dxfId="1619" priority="505" stopIfTrue="1" operator="containsText" text="OK">
      <formula>NOT(ISERROR(SEARCH("OK",AV178)))</formula>
    </cfRule>
  </conditionalFormatting>
  <conditionalFormatting sqref="BH178">
    <cfRule type="containsText" dxfId="1618" priority="499" operator="containsText" text="Cumplida">
      <formula>NOT(ISERROR(SEARCH("Cumplida",BH178)))</formula>
    </cfRule>
    <cfRule type="containsText" dxfId="1617" priority="500" operator="containsText" text="Pendiente">
      <formula>NOT(ISERROR(SEARCH("Pendiente",BH178)))</formula>
    </cfRule>
    <cfRule type="containsText" dxfId="1616" priority="501" operator="containsText" text="Cumplida">
      <formula>NOT(ISERROR(SEARCH("Cumplida",BH178)))</formula>
    </cfRule>
  </conditionalFormatting>
  <conditionalFormatting sqref="BH178">
    <cfRule type="containsText" dxfId="1615" priority="498" stopIfTrue="1" operator="containsText" text="CUMPLIDA">
      <formula>NOT(ISERROR(SEARCH("CUMPLIDA",BH178)))</formula>
    </cfRule>
  </conditionalFormatting>
  <conditionalFormatting sqref="BE178">
    <cfRule type="dataBar" priority="497">
      <dataBar>
        <cfvo type="min"/>
        <cfvo type="max"/>
        <color rgb="FF638EC6"/>
      </dataBar>
    </cfRule>
  </conditionalFormatting>
  <conditionalFormatting sqref="BH178">
    <cfRule type="containsText" dxfId="1614" priority="496" stopIfTrue="1" operator="containsText" text="INCUMPLIDA">
      <formula>NOT(ISERROR(SEARCH("INCUMPLIDA",BH178)))</formula>
    </cfRule>
  </conditionalFormatting>
  <conditionalFormatting sqref="AV178">
    <cfRule type="dataBar" priority="506">
      <dataBar>
        <cfvo type="min"/>
        <cfvo type="max"/>
        <color rgb="FF638EC6"/>
      </dataBar>
    </cfRule>
  </conditionalFormatting>
  <conditionalFormatting sqref="BE178 AV178">
    <cfRule type="containsText" dxfId="1613" priority="492" stopIfTrue="1" operator="containsText" text="EN TERMINO">
      <formula>NOT(ISERROR(SEARCH("EN TERMINO",AV178)))</formula>
    </cfRule>
    <cfRule type="containsText" priority="493" operator="containsText" text="AMARILLO">
      <formula>NOT(ISERROR(SEARCH("AMARILLO",AV178)))</formula>
    </cfRule>
    <cfRule type="containsText" dxfId="1612" priority="494" stopIfTrue="1" operator="containsText" text="ALERTA">
      <formula>NOT(ISERROR(SEARCH("ALERTA",AV178)))</formula>
    </cfRule>
    <cfRule type="containsText" dxfId="1611" priority="495" stopIfTrue="1" operator="containsText" text="OK">
      <formula>NOT(ISERROR(SEARCH("OK",AV178)))</formula>
    </cfRule>
  </conditionalFormatting>
  <conditionalFormatting sqref="BH178">
    <cfRule type="containsText" dxfId="1610" priority="489" operator="containsText" text="Cumplida">
      <formula>NOT(ISERROR(SEARCH("Cumplida",BH178)))</formula>
    </cfRule>
    <cfRule type="containsText" dxfId="1609" priority="490" operator="containsText" text="Pendiente">
      <formula>NOT(ISERROR(SEARCH("Pendiente",BH178)))</formula>
    </cfRule>
    <cfRule type="containsText" dxfId="1608" priority="491" operator="containsText" text="Cumplida">
      <formula>NOT(ISERROR(SEARCH("Cumplida",BH178)))</formula>
    </cfRule>
  </conditionalFormatting>
  <conditionalFormatting sqref="BH178">
    <cfRule type="containsText" dxfId="1607" priority="488" stopIfTrue="1" operator="containsText" text="CUMPLIDA">
      <formula>NOT(ISERROR(SEARCH("CUMPLIDA",BH178)))</formula>
    </cfRule>
  </conditionalFormatting>
  <conditionalFormatting sqref="BE178">
    <cfRule type="dataBar" priority="487">
      <dataBar>
        <cfvo type="min"/>
        <cfvo type="max"/>
        <color rgb="FF638EC6"/>
      </dataBar>
    </cfRule>
  </conditionalFormatting>
  <conditionalFormatting sqref="BH178">
    <cfRule type="containsText" dxfId="1606" priority="486" stopIfTrue="1" operator="containsText" text="INCUMPLIDA">
      <formula>NOT(ISERROR(SEARCH("INCUMPLIDA",BH178)))</formula>
    </cfRule>
  </conditionalFormatting>
  <conditionalFormatting sqref="AV178">
    <cfRule type="dataBar" priority="485">
      <dataBar>
        <cfvo type="min"/>
        <cfvo type="max"/>
        <color rgb="FF638EC6"/>
      </dataBar>
    </cfRule>
  </conditionalFormatting>
  <conditionalFormatting sqref="AY178">
    <cfRule type="containsText" dxfId="1605" priority="484" stopIfTrue="1" operator="containsText" text="CUMPLIDA">
      <formula>NOT(ISERROR(SEARCH("CUMPLIDA",AY178)))</formula>
    </cfRule>
  </conditionalFormatting>
  <conditionalFormatting sqref="AY178">
    <cfRule type="containsText" dxfId="1604" priority="483" stopIfTrue="1" operator="containsText" text="INCUMPLIDA">
      <formula>NOT(ISERROR(SEARCH("INCUMPLIDA",AY178)))</formula>
    </cfRule>
  </conditionalFormatting>
  <conditionalFormatting sqref="AY178">
    <cfRule type="containsText" dxfId="1603" priority="482" stopIfTrue="1" operator="containsText" text="PENDIENTE">
      <formula>NOT(ISERROR(SEARCH("PENDIENTE",AY178)))</formula>
    </cfRule>
  </conditionalFormatting>
  <conditionalFormatting sqref="BJ178">
    <cfRule type="containsText" dxfId="1602" priority="479" operator="containsText" text="cerrada">
      <formula>NOT(ISERROR(SEARCH("cerrada",BJ178)))</formula>
    </cfRule>
    <cfRule type="containsText" dxfId="1601" priority="480" operator="containsText" text="cerrado">
      <formula>NOT(ISERROR(SEARCH("cerrado",BJ178)))</formula>
    </cfRule>
    <cfRule type="containsText" dxfId="1600" priority="481" operator="containsText" text="Abierto">
      <formula>NOT(ISERROR(SEARCH("Abierto",BJ178)))</formula>
    </cfRule>
  </conditionalFormatting>
  <conditionalFormatting sqref="BJ178">
    <cfRule type="containsText" dxfId="1599" priority="476" operator="containsText" text="cerrada">
      <formula>NOT(ISERROR(SEARCH("cerrada",BJ178)))</formula>
    </cfRule>
    <cfRule type="containsText" dxfId="1598" priority="477" operator="containsText" text="cerrado">
      <formula>NOT(ISERROR(SEARCH("cerrado",BJ178)))</formula>
    </cfRule>
    <cfRule type="containsText" dxfId="1597" priority="478" operator="containsText" text="Abierto">
      <formula>NOT(ISERROR(SEARCH("Abierto",BJ178)))</formula>
    </cfRule>
  </conditionalFormatting>
  <conditionalFormatting sqref="BE182 AV182">
    <cfRule type="containsText" dxfId="1596" priority="471" stopIfTrue="1" operator="containsText" text="EN TERMINO">
      <formula>NOT(ISERROR(SEARCH("EN TERMINO",AV182)))</formula>
    </cfRule>
    <cfRule type="containsText" priority="472" operator="containsText" text="AMARILLO">
      <formula>NOT(ISERROR(SEARCH("AMARILLO",AV182)))</formula>
    </cfRule>
    <cfRule type="containsText" dxfId="1595" priority="473" stopIfTrue="1" operator="containsText" text="ALERTA">
      <formula>NOT(ISERROR(SEARCH("ALERTA",AV182)))</formula>
    </cfRule>
    <cfRule type="containsText" dxfId="1594" priority="474" stopIfTrue="1" operator="containsText" text="OK">
      <formula>NOT(ISERROR(SEARCH("OK",AV182)))</formula>
    </cfRule>
  </conditionalFormatting>
  <conditionalFormatting sqref="BH182">
    <cfRule type="containsText" dxfId="1593" priority="468" operator="containsText" text="Cumplida">
      <formula>NOT(ISERROR(SEARCH("Cumplida",BH182)))</formula>
    </cfRule>
    <cfRule type="containsText" dxfId="1592" priority="469" operator="containsText" text="Pendiente">
      <formula>NOT(ISERROR(SEARCH("Pendiente",BH182)))</formula>
    </cfRule>
    <cfRule type="containsText" dxfId="1591" priority="470" operator="containsText" text="Cumplida">
      <formula>NOT(ISERROR(SEARCH("Cumplida",BH182)))</formula>
    </cfRule>
  </conditionalFormatting>
  <conditionalFormatting sqref="BH182">
    <cfRule type="containsText" dxfId="1590" priority="467" stopIfTrue="1" operator="containsText" text="CUMPLIDA">
      <formula>NOT(ISERROR(SEARCH("CUMPLIDA",BH182)))</formula>
    </cfRule>
  </conditionalFormatting>
  <conditionalFormatting sqref="BE182">
    <cfRule type="dataBar" priority="466">
      <dataBar>
        <cfvo type="min"/>
        <cfvo type="max"/>
        <color rgb="FF638EC6"/>
      </dataBar>
    </cfRule>
  </conditionalFormatting>
  <conditionalFormatting sqref="BH182">
    <cfRule type="containsText" dxfId="1589" priority="465" stopIfTrue="1" operator="containsText" text="INCUMPLIDA">
      <formula>NOT(ISERROR(SEARCH("INCUMPLIDA",BH182)))</formula>
    </cfRule>
  </conditionalFormatting>
  <conditionalFormatting sqref="AV182">
    <cfRule type="dataBar" priority="475">
      <dataBar>
        <cfvo type="min"/>
        <cfvo type="max"/>
        <color rgb="FF638EC6"/>
      </dataBar>
    </cfRule>
  </conditionalFormatting>
  <conditionalFormatting sqref="BE182 AV182">
    <cfRule type="containsText" dxfId="1588" priority="461" stopIfTrue="1" operator="containsText" text="EN TERMINO">
      <formula>NOT(ISERROR(SEARCH("EN TERMINO",AV182)))</formula>
    </cfRule>
    <cfRule type="containsText" priority="462" operator="containsText" text="AMARILLO">
      <formula>NOT(ISERROR(SEARCH("AMARILLO",AV182)))</formula>
    </cfRule>
    <cfRule type="containsText" dxfId="1587" priority="463" stopIfTrue="1" operator="containsText" text="ALERTA">
      <formula>NOT(ISERROR(SEARCH("ALERTA",AV182)))</formula>
    </cfRule>
    <cfRule type="containsText" dxfId="1586" priority="464" stopIfTrue="1" operator="containsText" text="OK">
      <formula>NOT(ISERROR(SEARCH("OK",AV182)))</formula>
    </cfRule>
  </conditionalFormatting>
  <conditionalFormatting sqref="BH182">
    <cfRule type="containsText" dxfId="1585" priority="458" operator="containsText" text="Cumplida">
      <formula>NOT(ISERROR(SEARCH("Cumplida",BH182)))</formula>
    </cfRule>
    <cfRule type="containsText" dxfId="1584" priority="459" operator="containsText" text="Pendiente">
      <formula>NOT(ISERROR(SEARCH("Pendiente",BH182)))</formula>
    </cfRule>
    <cfRule type="containsText" dxfId="1583" priority="460" operator="containsText" text="Cumplida">
      <formula>NOT(ISERROR(SEARCH("Cumplida",BH182)))</formula>
    </cfRule>
  </conditionalFormatting>
  <conditionalFormatting sqref="BH182">
    <cfRule type="containsText" dxfId="1582" priority="457" stopIfTrue="1" operator="containsText" text="CUMPLIDA">
      <formula>NOT(ISERROR(SEARCH("CUMPLIDA",BH182)))</formula>
    </cfRule>
  </conditionalFormatting>
  <conditionalFormatting sqref="BE182">
    <cfRule type="dataBar" priority="456">
      <dataBar>
        <cfvo type="min"/>
        <cfvo type="max"/>
        <color rgb="FF638EC6"/>
      </dataBar>
    </cfRule>
  </conditionalFormatting>
  <conditionalFormatting sqref="BH182">
    <cfRule type="containsText" dxfId="1581" priority="455" stopIfTrue="1" operator="containsText" text="INCUMPLIDA">
      <formula>NOT(ISERROR(SEARCH("INCUMPLIDA",BH182)))</formula>
    </cfRule>
  </conditionalFormatting>
  <conditionalFormatting sqref="AV182">
    <cfRule type="dataBar" priority="454">
      <dataBar>
        <cfvo type="min"/>
        <cfvo type="max"/>
        <color rgb="FF638EC6"/>
      </dataBar>
    </cfRule>
  </conditionalFormatting>
  <conditionalFormatting sqref="AY182">
    <cfRule type="containsText" dxfId="1580" priority="453" stopIfTrue="1" operator="containsText" text="CUMPLIDA">
      <formula>NOT(ISERROR(SEARCH("CUMPLIDA",AY182)))</formula>
    </cfRule>
  </conditionalFormatting>
  <conditionalFormatting sqref="AY182">
    <cfRule type="containsText" dxfId="1579" priority="452" stopIfTrue="1" operator="containsText" text="INCUMPLIDA">
      <formula>NOT(ISERROR(SEARCH("INCUMPLIDA",AY182)))</formula>
    </cfRule>
  </conditionalFormatting>
  <conditionalFormatting sqref="AY182">
    <cfRule type="containsText" dxfId="1578" priority="451" stopIfTrue="1" operator="containsText" text="PENDIENTE">
      <formula>NOT(ISERROR(SEARCH("PENDIENTE",AY182)))</formula>
    </cfRule>
  </conditionalFormatting>
  <conditionalFormatting sqref="BJ182">
    <cfRule type="containsText" dxfId="1577" priority="448" operator="containsText" text="cerrada">
      <formula>NOT(ISERROR(SEARCH("cerrada",BJ182)))</formula>
    </cfRule>
    <cfRule type="containsText" dxfId="1576" priority="449" operator="containsText" text="cerrado">
      <formula>NOT(ISERROR(SEARCH("cerrado",BJ182)))</formula>
    </cfRule>
    <cfRule type="containsText" dxfId="1575" priority="450" operator="containsText" text="Abierto">
      <formula>NOT(ISERROR(SEARCH("Abierto",BJ182)))</formula>
    </cfRule>
  </conditionalFormatting>
  <conditionalFormatting sqref="BJ182">
    <cfRule type="containsText" dxfId="1574" priority="445" operator="containsText" text="cerrada">
      <formula>NOT(ISERROR(SEARCH("cerrada",BJ182)))</formula>
    </cfRule>
    <cfRule type="containsText" dxfId="1573" priority="446" operator="containsText" text="cerrado">
      <formula>NOT(ISERROR(SEARCH("cerrado",BJ182)))</formula>
    </cfRule>
    <cfRule type="containsText" dxfId="1572" priority="447" operator="containsText" text="Abierto">
      <formula>NOT(ISERROR(SEARCH("Abierto",BJ182)))</formula>
    </cfRule>
  </conditionalFormatting>
  <conditionalFormatting sqref="BE184 AV184">
    <cfRule type="containsText" dxfId="1571" priority="440" stopIfTrue="1" operator="containsText" text="EN TERMINO">
      <formula>NOT(ISERROR(SEARCH("EN TERMINO",AV184)))</formula>
    </cfRule>
    <cfRule type="containsText" priority="441" operator="containsText" text="AMARILLO">
      <formula>NOT(ISERROR(SEARCH("AMARILLO",AV184)))</formula>
    </cfRule>
    <cfRule type="containsText" dxfId="1570" priority="442" stopIfTrue="1" operator="containsText" text="ALERTA">
      <formula>NOT(ISERROR(SEARCH("ALERTA",AV184)))</formula>
    </cfRule>
    <cfRule type="containsText" dxfId="1569" priority="443" stopIfTrue="1" operator="containsText" text="OK">
      <formula>NOT(ISERROR(SEARCH("OK",AV184)))</formula>
    </cfRule>
  </conditionalFormatting>
  <conditionalFormatting sqref="BH184">
    <cfRule type="containsText" dxfId="1568" priority="437" operator="containsText" text="Cumplida">
      <formula>NOT(ISERROR(SEARCH("Cumplida",BH184)))</formula>
    </cfRule>
    <cfRule type="containsText" dxfId="1567" priority="438" operator="containsText" text="Pendiente">
      <formula>NOT(ISERROR(SEARCH("Pendiente",BH184)))</formula>
    </cfRule>
    <cfRule type="containsText" dxfId="1566" priority="439" operator="containsText" text="Cumplida">
      <formula>NOT(ISERROR(SEARCH("Cumplida",BH184)))</formula>
    </cfRule>
  </conditionalFormatting>
  <conditionalFormatting sqref="BH184">
    <cfRule type="containsText" dxfId="1565" priority="436" stopIfTrue="1" operator="containsText" text="CUMPLIDA">
      <formula>NOT(ISERROR(SEARCH("CUMPLIDA",BH184)))</formula>
    </cfRule>
  </conditionalFormatting>
  <conditionalFormatting sqref="BJ184">
    <cfRule type="containsText" dxfId="1564" priority="433" operator="containsText" text="cerrada">
      <formula>NOT(ISERROR(SEARCH("cerrada",BJ184)))</formula>
    </cfRule>
    <cfRule type="containsText" dxfId="1563" priority="434" operator="containsText" text="cerrado">
      <formula>NOT(ISERROR(SEARCH("cerrado",BJ184)))</formula>
    </cfRule>
    <cfRule type="containsText" dxfId="1562" priority="435" operator="containsText" text="Abierto">
      <formula>NOT(ISERROR(SEARCH("Abierto",BJ184)))</formula>
    </cfRule>
  </conditionalFormatting>
  <conditionalFormatting sqref="BE184">
    <cfRule type="dataBar" priority="432">
      <dataBar>
        <cfvo type="min"/>
        <cfvo type="max"/>
        <color rgb="FF638EC6"/>
      </dataBar>
    </cfRule>
  </conditionalFormatting>
  <conditionalFormatting sqref="BH184">
    <cfRule type="containsText" dxfId="1561" priority="431" stopIfTrue="1" operator="containsText" text="INCUMPLIDA">
      <formula>NOT(ISERROR(SEARCH("INCUMPLIDA",BH184)))</formula>
    </cfRule>
  </conditionalFormatting>
  <conditionalFormatting sqref="AV184">
    <cfRule type="dataBar" priority="444">
      <dataBar>
        <cfvo type="min"/>
        <cfvo type="max"/>
        <color rgb="FF638EC6"/>
      </dataBar>
    </cfRule>
  </conditionalFormatting>
  <conditionalFormatting sqref="BE184 AV184">
    <cfRule type="containsText" dxfId="1560" priority="427" stopIfTrue="1" operator="containsText" text="EN TERMINO">
      <formula>NOT(ISERROR(SEARCH("EN TERMINO",AV184)))</formula>
    </cfRule>
    <cfRule type="containsText" priority="428" operator="containsText" text="AMARILLO">
      <formula>NOT(ISERROR(SEARCH("AMARILLO",AV184)))</formula>
    </cfRule>
    <cfRule type="containsText" dxfId="1559" priority="429" stopIfTrue="1" operator="containsText" text="ALERTA">
      <formula>NOT(ISERROR(SEARCH("ALERTA",AV184)))</formula>
    </cfRule>
    <cfRule type="containsText" dxfId="1558" priority="430" stopIfTrue="1" operator="containsText" text="OK">
      <formula>NOT(ISERROR(SEARCH("OK",AV184)))</formula>
    </cfRule>
  </conditionalFormatting>
  <conditionalFormatting sqref="BH184">
    <cfRule type="containsText" dxfId="1557" priority="424" operator="containsText" text="Cumplida">
      <formula>NOT(ISERROR(SEARCH("Cumplida",BH184)))</formula>
    </cfRule>
    <cfRule type="containsText" dxfId="1556" priority="425" operator="containsText" text="Pendiente">
      <formula>NOT(ISERROR(SEARCH("Pendiente",BH184)))</formula>
    </cfRule>
    <cfRule type="containsText" dxfId="1555" priority="426" operator="containsText" text="Cumplida">
      <formula>NOT(ISERROR(SEARCH("Cumplida",BH184)))</formula>
    </cfRule>
  </conditionalFormatting>
  <conditionalFormatting sqref="BH184">
    <cfRule type="containsText" dxfId="1554" priority="423" stopIfTrue="1" operator="containsText" text="CUMPLIDA">
      <formula>NOT(ISERROR(SEARCH("CUMPLIDA",BH184)))</formula>
    </cfRule>
  </conditionalFormatting>
  <conditionalFormatting sqref="BJ184">
    <cfRule type="containsText" dxfId="1553" priority="420" operator="containsText" text="cerrada">
      <formula>NOT(ISERROR(SEARCH("cerrada",BJ184)))</formula>
    </cfRule>
    <cfRule type="containsText" dxfId="1552" priority="421" operator="containsText" text="cerrado">
      <formula>NOT(ISERROR(SEARCH("cerrado",BJ184)))</formula>
    </cfRule>
    <cfRule type="containsText" dxfId="1551" priority="422" operator="containsText" text="Abierto">
      <formula>NOT(ISERROR(SEARCH("Abierto",BJ184)))</formula>
    </cfRule>
  </conditionalFormatting>
  <conditionalFormatting sqref="BE184">
    <cfRule type="dataBar" priority="419">
      <dataBar>
        <cfvo type="min"/>
        <cfvo type="max"/>
        <color rgb="FF638EC6"/>
      </dataBar>
    </cfRule>
  </conditionalFormatting>
  <conditionalFormatting sqref="BH184">
    <cfRule type="containsText" dxfId="1550" priority="418" stopIfTrue="1" operator="containsText" text="INCUMPLIDA">
      <formula>NOT(ISERROR(SEARCH("INCUMPLIDA",BH184)))</formula>
    </cfRule>
  </conditionalFormatting>
  <conditionalFormatting sqref="AV184">
    <cfRule type="dataBar" priority="417">
      <dataBar>
        <cfvo type="min"/>
        <cfvo type="max"/>
        <color rgb="FF638EC6"/>
      </dataBar>
    </cfRule>
  </conditionalFormatting>
  <conditionalFormatting sqref="AY184">
    <cfRule type="containsText" dxfId="1549" priority="416" stopIfTrue="1" operator="containsText" text="CUMPLIDA">
      <formula>NOT(ISERROR(SEARCH("CUMPLIDA",AY184)))</formula>
    </cfRule>
  </conditionalFormatting>
  <conditionalFormatting sqref="AY184">
    <cfRule type="containsText" dxfId="1548" priority="415" stopIfTrue="1" operator="containsText" text="INCUMPLIDA">
      <formula>NOT(ISERROR(SEARCH("INCUMPLIDA",AY184)))</formula>
    </cfRule>
  </conditionalFormatting>
  <conditionalFormatting sqref="AY184">
    <cfRule type="containsText" dxfId="1547" priority="414" stopIfTrue="1" operator="containsText" text="PENDIENTE">
      <formula>NOT(ISERROR(SEARCH("PENDIENTE",AY184)))</formula>
    </cfRule>
  </conditionalFormatting>
  <conditionalFormatting sqref="BE188 AV188">
    <cfRule type="containsText" dxfId="1546" priority="409" stopIfTrue="1" operator="containsText" text="EN TERMINO">
      <formula>NOT(ISERROR(SEARCH("EN TERMINO",AV188)))</formula>
    </cfRule>
    <cfRule type="containsText" priority="410" operator="containsText" text="AMARILLO">
      <formula>NOT(ISERROR(SEARCH("AMARILLO",AV188)))</formula>
    </cfRule>
    <cfRule type="containsText" dxfId="1545" priority="411" stopIfTrue="1" operator="containsText" text="ALERTA">
      <formula>NOT(ISERROR(SEARCH("ALERTA",AV188)))</formula>
    </cfRule>
    <cfRule type="containsText" dxfId="1544" priority="412" stopIfTrue="1" operator="containsText" text="OK">
      <formula>NOT(ISERROR(SEARCH("OK",AV188)))</formula>
    </cfRule>
  </conditionalFormatting>
  <conditionalFormatting sqref="BH188">
    <cfRule type="containsText" dxfId="1543" priority="406" operator="containsText" text="Cumplida">
      <formula>NOT(ISERROR(SEARCH("Cumplida",BH188)))</formula>
    </cfRule>
    <cfRule type="containsText" dxfId="1542" priority="407" operator="containsText" text="Pendiente">
      <formula>NOT(ISERROR(SEARCH("Pendiente",BH188)))</formula>
    </cfRule>
    <cfRule type="containsText" dxfId="1541" priority="408" operator="containsText" text="Cumplida">
      <formula>NOT(ISERROR(SEARCH("Cumplida",BH188)))</formula>
    </cfRule>
  </conditionalFormatting>
  <conditionalFormatting sqref="BH188">
    <cfRule type="containsText" dxfId="1540" priority="405" stopIfTrue="1" operator="containsText" text="CUMPLIDA">
      <formula>NOT(ISERROR(SEARCH("CUMPLIDA",BH188)))</formula>
    </cfRule>
  </conditionalFormatting>
  <conditionalFormatting sqref="BJ188">
    <cfRule type="containsText" dxfId="1539" priority="402" operator="containsText" text="cerrada">
      <formula>NOT(ISERROR(SEARCH("cerrada",BJ188)))</formula>
    </cfRule>
    <cfRule type="containsText" dxfId="1538" priority="403" operator="containsText" text="cerrado">
      <formula>NOT(ISERROR(SEARCH("cerrado",BJ188)))</formula>
    </cfRule>
    <cfRule type="containsText" dxfId="1537" priority="404" operator="containsText" text="Abierto">
      <formula>NOT(ISERROR(SEARCH("Abierto",BJ188)))</formula>
    </cfRule>
  </conditionalFormatting>
  <conditionalFormatting sqref="BE188">
    <cfRule type="dataBar" priority="401">
      <dataBar>
        <cfvo type="min"/>
        <cfvo type="max"/>
        <color rgb="FF638EC6"/>
      </dataBar>
    </cfRule>
  </conditionalFormatting>
  <conditionalFormatting sqref="BH188">
    <cfRule type="containsText" dxfId="1536" priority="400" stopIfTrue="1" operator="containsText" text="INCUMPLIDA">
      <formula>NOT(ISERROR(SEARCH("INCUMPLIDA",BH188)))</formula>
    </cfRule>
  </conditionalFormatting>
  <conditionalFormatting sqref="AV188">
    <cfRule type="dataBar" priority="413">
      <dataBar>
        <cfvo type="min"/>
        <cfvo type="max"/>
        <color rgb="FF638EC6"/>
      </dataBar>
    </cfRule>
  </conditionalFormatting>
  <conditionalFormatting sqref="BE188 AV188">
    <cfRule type="containsText" dxfId="1535" priority="396" stopIfTrue="1" operator="containsText" text="EN TERMINO">
      <formula>NOT(ISERROR(SEARCH("EN TERMINO",AV188)))</formula>
    </cfRule>
    <cfRule type="containsText" priority="397" operator="containsText" text="AMARILLO">
      <formula>NOT(ISERROR(SEARCH("AMARILLO",AV188)))</formula>
    </cfRule>
    <cfRule type="containsText" dxfId="1534" priority="398" stopIfTrue="1" operator="containsText" text="ALERTA">
      <formula>NOT(ISERROR(SEARCH("ALERTA",AV188)))</formula>
    </cfRule>
    <cfRule type="containsText" dxfId="1533" priority="399" stopIfTrue="1" operator="containsText" text="OK">
      <formula>NOT(ISERROR(SEARCH("OK",AV188)))</formula>
    </cfRule>
  </conditionalFormatting>
  <conditionalFormatting sqref="BH188">
    <cfRule type="containsText" dxfId="1532" priority="393" operator="containsText" text="Cumplida">
      <formula>NOT(ISERROR(SEARCH("Cumplida",BH188)))</formula>
    </cfRule>
    <cfRule type="containsText" dxfId="1531" priority="394" operator="containsText" text="Pendiente">
      <formula>NOT(ISERROR(SEARCH("Pendiente",BH188)))</formula>
    </cfRule>
    <cfRule type="containsText" dxfId="1530" priority="395" operator="containsText" text="Cumplida">
      <formula>NOT(ISERROR(SEARCH("Cumplida",BH188)))</formula>
    </cfRule>
  </conditionalFormatting>
  <conditionalFormatting sqref="BH188">
    <cfRule type="containsText" dxfId="1529" priority="392" stopIfTrue="1" operator="containsText" text="CUMPLIDA">
      <formula>NOT(ISERROR(SEARCH("CUMPLIDA",BH188)))</formula>
    </cfRule>
  </conditionalFormatting>
  <conditionalFormatting sqref="BJ188">
    <cfRule type="containsText" dxfId="1528" priority="389" operator="containsText" text="cerrada">
      <formula>NOT(ISERROR(SEARCH("cerrada",BJ188)))</formula>
    </cfRule>
    <cfRule type="containsText" dxfId="1527" priority="390" operator="containsText" text="cerrado">
      <formula>NOT(ISERROR(SEARCH("cerrado",BJ188)))</formula>
    </cfRule>
    <cfRule type="containsText" dxfId="1526" priority="391" operator="containsText" text="Abierto">
      <formula>NOT(ISERROR(SEARCH("Abierto",BJ188)))</formula>
    </cfRule>
  </conditionalFormatting>
  <conditionalFormatting sqref="BE188">
    <cfRule type="dataBar" priority="388">
      <dataBar>
        <cfvo type="min"/>
        <cfvo type="max"/>
        <color rgb="FF638EC6"/>
      </dataBar>
    </cfRule>
  </conditionalFormatting>
  <conditionalFormatting sqref="BH188">
    <cfRule type="containsText" dxfId="1525" priority="387" stopIfTrue="1" operator="containsText" text="INCUMPLIDA">
      <formula>NOT(ISERROR(SEARCH("INCUMPLIDA",BH188)))</formula>
    </cfRule>
  </conditionalFormatting>
  <conditionalFormatting sqref="AV188">
    <cfRule type="dataBar" priority="386">
      <dataBar>
        <cfvo type="min"/>
        <cfvo type="max"/>
        <color rgb="FF638EC6"/>
      </dataBar>
    </cfRule>
  </conditionalFormatting>
  <conditionalFormatting sqref="AY188">
    <cfRule type="containsText" dxfId="1524" priority="385" stopIfTrue="1" operator="containsText" text="CUMPLIDA">
      <formula>NOT(ISERROR(SEARCH("CUMPLIDA",AY188)))</formula>
    </cfRule>
  </conditionalFormatting>
  <conditionalFormatting sqref="AY188">
    <cfRule type="containsText" dxfId="1523" priority="384" stopIfTrue="1" operator="containsText" text="INCUMPLIDA">
      <formula>NOT(ISERROR(SEARCH("INCUMPLIDA",AY188)))</formula>
    </cfRule>
  </conditionalFormatting>
  <conditionalFormatting sqref="AY188">
    <cfRule type="containsText" dxfId="1522" priority="383" stopIfTrue="1" operator="containsText" text="PENDIENTE">
      <formula>NOT(ISERROR(SEARCH("PENDIENTE",AY188)))</formula>
    </cfRule>
  </conditionalFormatting>
  <conditionalFormatting sqref="BE211:BE215 AV211:AV226">
    <cfRule type="containsText" dxfId="1521" priority="378" stopIfTrue="1" operator="containsText" text="EN TERMINO">
      <formula>NOT(ISERROR(SEARCH("EN TERMINO",AV211)))</formula>
    </cfRule>
    <cfRule type="containsText" priority="379" operator="containsText" text="AMARILLO">
      <formula>NOT(ISERROR(SEARCH("AMARILLO",AV211)))</formula>
    </cfRule>
    <cfRule type="containsText" dxfId="1520" priority="380" stopIfTrue="1" operator="containsText" text="ALERTA">
      <formula>NOT(ISERROR(SEARCH("ALERTA",AV211)))</formula>
    </cfRule>
    <cfRule type="containsText" dxfId="1519" priority="381" stopIfTrue="1" operator="containsText" text="OK">
      <formula>NOT(ISERROR(SEARCH("OK",AV211)))</formula>
    </cfRule>
  </conditionalFormatting>
  <conditionalFormatting sqref="BH211:BH215">
    <cfRule type="containsText" dxfId="1518" priority="375" operator="containsText" text="Cumplida">
      <formula>NOT(ISERROR(SEARCH("Cumplida",BH211)))</formula>
    </cfRule>
    <cfRule type="containsText" dxfId="1517" priority="376" operator="containsText" text="Pendiente">
      <formula>NOT(ISERROR(SEARCH("Pendiente",BH211)))</formula>
    </cfRule>
    <cfRule type="containsText" dxfId="1516" priority="377" operator="containsText" text="Cumplida">
      <formula>NOT(ISERROR(SEARCH("Cumplida",BH211)))</formula>
    </cfRule>
  </conditionalFormatting>
  <conditionalFormatting sqref="BH211:BH215">
    <cfRule type="containsText" dxfId="1515" priority="374" stopIfTrue="1" operator="containsText" text="CUMPLIDA">
      <formula>NOT(ISERROR(SEARCH("CUMPLIDA",BH211)))</formula>
    </cfRule>
  </conditionalFormatting>
  <conditionalFormatting sqref="BJ211:BJ226">
    <cfRule type="containsText" dxfId="1514" priority="371" operator="containsText" text="cerrada">
      <formula>NOT(ISERROR(SEARCH("cerrada",BJ211)))</formula>
    </cfRule>
    <cfRule type="containsText" dxfId="1513" priority="372" operator="containsText" text="cerrado">
      <formula>NOT(ISERROR(SEARCH("cerrado",BJ211)))</formula>
    </cfRule>
    <cfRule type="containsText" dxfId="1512" priority="373" operator="containsText" text="Abierto">
      <formula>NOT(ISERROR(SEARCH("Abierto",BJ211)))</formula>
    </cfRule>
  </conditionalFormatting>
  <conditionalFormatting sqref="BE211:BE215">
    <cfRule type="dataBar" priority="370">
      <dataBar>
        <cfvo type="min"/>
        <cfvo type="max"/>
        <color rgb="FF638EC6"/>
      </dataBar>
    </cfRule>
  </conditionalFormatting>
  <conditionalFormatting sqref="BH211:BH215">
    <cfRule type="containsText" dxfId="1511" priority="369" stopIfTrue="1" operator="containsText" text="INCUMPLIDA">
      <formula>NOT(ISERROR(SEARCH("INCUMPLIDA",BH211)))</formula>
    </cfRule>
  </conditionalFormatting>
  <conditionalFormatting sqref="AV211:AV226">
    <cfRule type="dataBar" priority="382">
      <dataBar>
        <cfvo type="min"/>
        <cfvo type="max"/>
        <color rgb="FF638EC6"/>
      </dataBar>
    </cfRule>
  </conditionalFormatting>
  <conditionalFormatting sqref="BE211:BE215 AV211:AV226">
    <cfRule type="containsText" dxfId="1510" priority="365" stopIfTrue="1" operator="containsText" text="EN TERMINO">
      <formula>NOT(ISERROR(SEARCH("EN TERMINO",AV211)))</formula>
    </cfRule>
    <cfRule type="containsText" priority="366" operator="containsText" text="AMARILLO">
      <formula>NOT(ISERROR(SEARCH("AMARILLO",AV211)))</formula>
    </cfRule>
    <cfRule type="containsText" dxfId="1509" priority="367" stopIfTrue="1" operator="containsText" text="ALERTA">
      <formula>NOT(ISERROR(SEARCH("ALERTA",AV211)))</formula>
    </cfRule>
    <cfRule type="containsText" dxfId="1508" priority="368" stopIfTrue="1" operator="containsText" text="OK">
      <formula>NOT(ISERROR(SEARCH("OK",AV211)))</formula>
    </cfRule>
  </conditionalFormatting>
  <conditionalFormatting sqref="BH211:BH215">
    <cfRule type="containsText" dxfId="1507" priority="362" operator="containsText" text="Cumplida">
      <formula>NOT(ISERROR(SEARCH("Cumplida",BH211)))</formula>
    </cfRule>
    <cfRule type="containsText" dxfId="1506" priority="363" operator="containsText" text="Pendiente">
      <formula>NOT(ISERROR(SEARCH("Pendiente",BH211)))</formula>
    </cfRule>
    <cfRule type="containsText" dxfId="1505" priority="364" operator="containsText" text="Cumplida">
      <formula>NOT(ISERROR(SEARCH("Cumplida",BH211)))</formula>
    </cfRule>
  </conditionalFormatting>
  <conditionalFormatting sqref="BH211:BH215">
    <cfRule type="containsText" dxfId="1504" priority="361" stopIfTrue="1" operator="containsText" text="CUMPLIDA">
      <formula>NOT(ISERROR(SEARCH("CUMPLIDA",BH211)))</formula>
    </cfRule>
  </conditionalFormatting>
  <conditionalFormatting sqref="BJ211:BJ226">
    <cfRule type="containsText" dxfId="1503" priority="358" operator="containsText" text="cerrada">
      <formula>NOT(ISERROR(SEARCH("cerrada",BJ211)))</formula>
    </cfRule>
    <cfRule type="containsText" dxfId="1502" priority="359" operator="containsText" text="cerrado">
      <formula>NOT(ISERROR(SEARCH("cerrado",BJ211)))</formula>
    </cfRule>
    <cfRule type="containsText" dxfId="1501" priority="360" operator="containsText" text="Abierto">
      <formula>NOT(ISERROR(SEARCH("Abierto",BJ211)))</formula>
    </cfRule>
  </conditionalFormatting>
  <conditionalFormatting sqref="BE211:BE215">
    <cfRule type="dataBar" priority="357">
      <dataBar>
        <cfvo type="min"/>
        <cfvo type="max"/>
        <color rgb="FF638EC6"/>
      </dataBar>
    </cfRule>
  </conditionalFormatting>
  <conditionalFormatting sqref="BH211:BH215">
    <cfRule type="containsText" dxfId="1500" priority="356" stopIfTrue="1" operator="containsText" text="INCUMPLIDA">
      <formula>NOT(ISERROR(SEARCH("INCUMPLIDA",BH211)))</formula>
    </cfRule>
  </conditionalFormatting>
  <conditionalFormatting sqref="AV211:AV226">
    <cfRule type="dataBar" priority="355">
      <dataBar>
        <cfvo type="min"/>
        <cfvo type="max"/>
        <color rgb="FF638EC6"/>
      </dataBar>
    </cfRule>
  </conditionalFormatting>
  <conditionalFormatting sqref="AY211:AY226">
    <cfRule type="containsText" dxfId="1499" priority="354" stopIfTrue="1" operator="containsText" text="CUMPLIDA">
      <formula>NOT(ISERROR(SEARCH("CUMPLIDA",AY211)))</formula>
    </cfRule>
  </conditionalFormatting>
  <conditionalFormatting sqref="AY211:AY226">
    <cfRule type="containsText" dxfId="1498" priority="353" stopIfTrue="1" operator="containsText" text="INCUMPLIDA">
      <formula>NOT(ISERROR(SEARCH("INCUMPLIDA",AY211)))</formula>
    </cfRule>
  </conditionalFormatting>
  <conditionalFormatting sqref="AY211:AY226">
    <cfRule type="containsText" dxfId="1497" priority="352" stopIfTrue="1" operator="containsText" text="PENDIENTE">
      <formula>NOT(ISERROR(SEARCH("PENDIENTE",AY211)))</formula>
    </cfRule>
  </conditionalFormatting>
  <conditionalFormatting sqref="BH90:BH91">
    <cfRule type="containsText" dxfId="1496" priority="349" operator="containsText" text="Cumplida">
      <formula>NOT(ISERROR(SEARCH("Cumplida",BH90)))</formula>
    </cfRule>
    <cfRule type="containsText" dxfId="1495" priority="350" operator="containsText" text="Pendiente">
      <formula>NOT(ISERROR(SEARCH("Pendiente",BH90)))</formula>
    </cfRule>
    <cfRule type="containsText" dxfId="1494" priority="351" operator="containsText" text="Cumplida">
      <formula>NOT(ISERROR(SEARCH("Cumplida",BH90)))</formula>
    </cfRule>
  </conditionalFormatting>
  <conditionalFormatting sqref="BH90:BH91">
    <cfRule type="containsText" dxfId="1493" priority="348" stopIfTrue="1" operator="containsText" text="CUMPLIDA">
      <formula>NOT(ISERROR(SEARCH("CUMPLIDA",BH90)))</formula>
    </cfRule>
  </conditionalFormatting>
  <conditionalFormatting sqref="BH90:BH91">
    <cfRule type="containsText" dxfId="1492" priority="347" stopIfTrue="1" operator="containsText" text="INCUMPLIDA">
      <formula>NOT(ISERROR(SEARCH("INCUMPLIDA",BH90)))</formula>
    </cfRule>
  </conditionalFormatting>
  <conditionalFormatting sqref="BJ90:BJ91">
    <cfRule type="containsText" dxfId="1491" priority="344" operator="containsText" text="cerrada">
      <formula>NOT(ISERROR(SEARCH("cerrada",BJ90)))</formula>
    </cfRule>
    <cfRule type="containsText" dxfId="1490" priority="345" operator="containsText" text="cerrado">
      <formula>NOT(ISERROR(SEARCH("cerrado",BJ90)))</formula>
    </cfRule>
    <cfRule type="containsText" dxfId="1489" priority="346" operator="containsText" text="Abierto">
      <formula>NOT(ISERROR(SEARCH("Abierto",BJ90)))</formula>
    </cfRule>
  </conditionalFormatting>
  <conditionalFormatting sqref="BJ90:BJ91">
    <cfRule type="containsText" dxfId="1488" priority="341" operator="containsText" text="cerrada">
      <formula>NOT(ISERROR(SEARCH("cerrada",BJ90)))</formula>
    </cfRule>
    <cfRule type="containsText" dxfId="1487" priority="342" operator="containsText" text="cerrado">
      <formula>NOT(ISERROR(SEARCH("cerrado",BJ90)))</formula>
    </cfRule>
    <cfRule type="containsText" dxfId="1486" priority="343" operator="containsText" text="Abierto">
      <formula>NOT(ISERROR(SEARCH("Abierto",BJ90)))</formula>
    </cfRule>
  </conditionalFormatting>
  <conditionalFormatting sqref="AV90:AV91">
    <cfRule type="containsText" dxfId="1485" priority="336" stopIfTrue="1" operator="containsText" text="EN TERMINO">
      <formula>NOT(ISERROR(SEARCH("EN TERMINO",AV90)))</formula>
    </cfRule>
    <cfRule type="containsText" priority="337" operator="containsText" text="AMARILLO">
      <formula>NOT(ISERROR(SEARCH("AMARILLO",AV90)))</formula>
    </cfRule>
    <cfRule type="containsText" dxfId="1484" priority="338" stopIfTrue="1" operator="containsText" text="ALERTA">
      <formula>NOT(ISERROR(SEARCH("ALERTA",AV90)))</formula>
    </cfRule>
    <cfRule type="containsText" dxfId="1483" priority="339" stopIfTrue="1" operator="containsText" text="OK">
      <formula>NOT(ISERROR(SEARCH("OK",AV90)))</formula>
    </cfRule>
  </conditionalFormatting>
  <conditionalFormatting sqref="AV90:AV91">
    <cfRule type="dataBar" priority="340">
      <dataBar>
        <cfvo type="min"/>
        <cfvo type="max"/>
        <color rgb="FF638EC6"/>
      </dataBar>
    </cfRule>
  </conditionalFormatting>
  <conditionalFormatting sqref="AV90:AV91">
    <cfRule type="containsText" dxfId="1482" priority="332" stopIfTrue="1" operator="containsText" text="EN TERMINO">
      <formula>NOT(ISERROR(SEARCH("EN TERMINO",AV90)))</formula>
    </cfRule>
    <cfRule type="containsText" priority="333" operator="containsText" text="AMARILLO">
      <formula>NOT(ISERROR(SEARCH("AMARILLO",AV90)))</formula>
    </cfRule>
    <cfRule type="containsText" dxfId="1481" priority="334" stopIfTrue="1" operator="containsText" text="ALERTA">
      <formula>NOT(ISERROR(SEARCH("ALERTA",AV90)))</formula>
    </cfRule>
    <cfRule type="containsText" dxfId="1480" priority="335" stopIfTrue="1" operator="containsText" text="OK">
      <formula>NOT(ISERROR(SEARCH("OK",AV90)))</formula>
    </cfRule>
  </conditionalFormatting>
  <conditionalFormatting sqref="AV90:AV91">
    <cfRule type="dataBar" priority="331">
      <dataBar>
        <cfvo type="min"/>
        <cfvo type="max"/>
        <color rgb="FF638EC6"/>
      </dataBar>
    </cfRule>
  </conditionalFormatting>
  <conditionalFormatting sqref="AY90:AY91">
    <cfRule type="containsText" dxfId="1479" priority="330" stopIfTrue="1" operator="containsText" text="CUMPLIDA">
      <formula>NOT(ISERROR(SEARCH("CUMPLIDA",AY90)))</formula>
    </cfRule>
  </conditionalFormatting>
  <conditionalFormatting sqref="AY90:AY91">
    <cfRule type="containsText" dxfId="1478" priority="329" stopIfTrue="1" operator="containsText" text="INCUMPLIDA">
      <formula>NOT(ISERROR(SEARCH("INCUMPLIDA",AY90)))</formula>
    </cfRule>
  </conditionalFormatting>
  <conditionalFormatting sqref="AY90:AY91">
    <cfRule type="containsText" dxfId="1477" priority="328" stopIfTrue="1" operator="containsText" text="PENDIENTE">
      <formula>NOT(ISERROR(SEARCH("PENDIENTE",AY90)))</formula>
    </cfRule>
  </conditionalFormatting>
  <conditionalFormatting sqref="AD103:AD170">
    <cfRule type="containsText" dxfId="1476" priority="324" stopIfTrue="1" operator="containsText" text="EN TERMINO">
      <formula>NOT(ISERROR(SEARCH("EN TERMINO",AD103)))</formula>
    </cfRule>
    <cfRule type="containsText" priority="325" operator="containsText" text="AMARILLO">
      <formula>NOT(ISERROR(SEARCH("AMARILLO",AD103)))</formula>
    </cfRule>
    <cfRule type="containsText" dxfId="1475" priority="326" stopIfTrue="1" operator="containsText" text="ALERTA">
      <formula>NOT(ISERROR(SEARCH("ALERTA",AD103)))</formula>
    </cfRule>
    <cfRule type="containsText" dxfId="1474" priority="327" stopIfTrue="1" operator="containsText" text="OK">
      <formula>NOT(ISERROR(SEARCH("OK",AD103)))</formula>
    </cfRule>
  </conditionalFormatting>
  <conditionalFormatting sqref="AG130:AG170 AS133">
    <cfRule type="containsText" dxfId="1473" priority="321" operator="containsText" text="Cumplida">
      <formula>NOT(ISERROR(SEARCH("Cumplida",AG130)))</formula>
    </cfRule>
    <cfRule type="containsText" dxfId="1472" priority="322" operator="containsText" text="Pendiente">
      <formula>NOT(ISERROR(SEARCH("Pendiente",AG130)))</formula>
    </cfRule>
    <cfRule type="containsText" dxfId="1471" priority="323" operator="containsText" text="Cumplida">
      <formula>NOT(ISERROR(SEARCH("Cumplida",AG130)))</formula>
    </cfRule>
  </conditionalFormatting>
  <conditionalFormatting sqref="AG104:AG121 AG123:AG170 AS133">
    <cfRule type="containsText" dxfId="1470" priority="320" stopIfTrue="1" operator="containsText" text="CUMPLIDA">
      <formula>NOT(ISERROR(SEARCH("CUMPLIDA",AG104)))</formula>
    </cfRule>
  </conditionalFormatting>
  <conditionalFormatting sqref="AG104:AG121 AG123:AG170 AS133">
    <cfRule type="containsText" dxfId="1469" priority="319" stopIfTrue="1" operator="containsText" text="INCUMPLIDA">
      <formula>NOT(ISERROR(SEARCH("INCUMPLIDA",AG104)))</formula>
    </cfRule>
  </conditionalFormatting>
  <conditionalFormatting sqref="AG122 AG103:AG104 AG107:AG110 AG116 AG124">
    <cfRule type="containsText" dxfId="1468" priority="318" operator="containsText" text="PENDIENTE">
      <formula>NOT(ISERROR(SEARCH("PENDIENTE",AG103)))</formula>
    </cfRule>
  </conditionalFormatting>
  <conditionalFormatting sqref="AD93:AD102">
    <cfRule type="containsText" dxfId="1467" priority="314" stopIfTrue="1" operator="containsText" text="EN TERMINO">
      <formula>NOT(ISERROR(SEARCH("EN TERMINO",AD93)))</formula>
    </cfRule>
    <cfRule type="containsText" priority="315" operator="containsText" text="AMARILLO">
      <formula>NOT(ISERROR(SEARCH("AMARILLO",AD93)))</formula>
    </cfRule>
    <cfRule type="containsText" dxfId="1466" priority="316" stopIfTrue="1" operator="containsText" text="ALERTA">
      <formula>NOT(ISERROR(SEARCH("ALERTA",AD93)))</formula>
    </cfRule>
    <cfRule type="containsText" dxfId="1465" priority="317" stopIfTrue="1" operator="containsText" text="OK">
      <formula>NOT(ISERROR(SEARCH("OK",AD93)))</formula>
    </cfRule>
  </conditionalFormatting>
  <conditionalFormatting sqref="AG93:AG102">
    <cfRule type="containsText" dxfId="1464" priority="313" stopIfTrue="1" operator="containsText" text="CUMPLIDA">
      <formula>NOT(ISERROR(SEARCH("CUMPLIDA",AG93)))</formula>
    </cfRule>
  </conditionalFormatting>
  <conditionalFormatting sqref="AG93:AG102">
    <cfRule type="containsText" dxfId="1463" priority="312" stopIfTrue="1" operator="containsText" text="INCUMPLIDA">
      <formula>NOT(ISERROR(SEARCH("INCUMPLIDA",AG93)))</formula>
    </cfRule>
  </conditionalFormatting>
  <conditionalFormatting sqref="AG93 AG99">
    <cfRule type="containsText" dxfId="1462" priority="311" operator="containsText" text="PENDIENTE">
      <formula>NOT(ISERROR(SEARCH("PENDIENTE",AG93)))</formula>
    </cfRule>
  </conditionalFormatting>
  <conditionalFormatting sqref="AP93:AP97">
    <cfRule type="containsText" dxfId="1461" priority="310" stopIfTrue="1" operator="containsText" text="CUMPLIDA">
      <formula>NOT(ISERROR(SEARCH("CUMPLIDA",AP93)))</formula>
    </cfRule>
  </conditionalFormatting>
  <conditionalFormatting sqref="AP93:AP97">
    <cfRule type="containsText" dxfId="1460" priority="309" stopIfTrue="1" operator="containsText" text="INCUMPLIDA">
      <formula>NOT(ISERROR(SEARCH("INCUMPLIDA",AP93)))</formula>
    </cfRule>
  </conditionalFormatting>
  <conditionalFormatting sqref="AP93:AP97">
    <cfRule type="containsText" dxfId="1459" priority="308" stopIfTrue="1" operator="containsText" text="PENDIENTE">
      <formula>NOT(ISERROR(SEARCH("PENDIENTE",AP93)))</formula>
    </cfRule>
  </conditionalFormatting>
  <conditionalFormatting sqref="AM93:AM170">
    <cfRule type="containsText" dxfId="1458" priority="304" stopIfTrue="1" operator="containsText" text="EN TERMINO">
      <formula>NOT(ISERROR(SEARCH("EN TERMINO",AM93)))</formula>
    </cfRule>
    <cfRule type="containsText" priority="305" operator="containsText" text="AMARILLO">
      <formula>NOT(ISERROR(SEARCH("AMARILLO",AM93)))</formula>
    </cfRule>
    <cfRule type="containsText" dxfId="1457" priority="306" stopIfTrue="1" operator="containsText" text="ALERTA">
      <formula>NOT(ISERROR(SEARCH("ALERTA",AM93)))</formula>
    </cfRule>
    <cfRule type="containsText" dxfId="1456" priority="307" stopIfTrue="1" operator="containsText" text="OK">
      <formula>NOT(ISERROR(SEARCH("OK",AM93)))</formula>
    </cfRule>
  </conditionalFormatting>
  <conditionalFormatting sqref="BE93:BE170 AV93:AV170">
    <cfRule type="containsText" dxfId="1455" priority="299" stopIfTrue="1" operator="containsText" text="EN TERMINO">
      <formula>NOT(ISERROR(SEARCH("EN TERMINO",AV93)))</formula>
    </cfRule>
    <cfRule type="containsText" priority="300" operator="containsText" text="AMARILLO">
      <formula>NOT(ISERROR(SEARCH("AMARILLO",AV93)))</formula>
    </cfRule>
    <cfRule type="containsText" dxfId="1454" priority="301" stopIfTrue="1" operator="containsText" text="ALERTA">
      <formula>NOT(ISERROR(SEARCH("ALERTA",AV93)))</formula>
    </cfRule>
    <cfRule type="containsText" dxfId="1453" priority="302" stopIfTrue="1" operator="containsText" text="OK">
      <formula>NOT(ISERROR(SEARCH("OK",AV93)))</formula>
    </cfRule>
  </conditionalFormatting>
  <conditionalFormatting sqref="BH93:BH170">
    <cfRule type="containsText" dxfId="1452" priority="296" operator="containsText" text="Cumplida">
      <formula>NOT(ISERROR(SEARCH("Cumplida",BH93)))</formula>
    </cfRule>
    <cfRule type="containsText" dxfId="1451" priority="297" operator="containsText" text="Pendiente">
      <formula>NOT(ISERROR(SEARCH("Pendiente",BH93)))</formula>
    </cfRule>
    <cfRule type="containsText" dxfId="1450" priority="298" operator="containsText" text="Cumplida">
      <formula>NOT(ISERROR(SEARCH("Cumplida",BH93)))</formula>
    </cfRule>
  </conditionalFormatting>
  <conditionalFormatting sqref="BH93:BH170">
    <cfRule type="containsText" dxfId="1449" priority="295" stopIfTrue="1" operator="containsText" text="CUMPLIDA">
      <formula>NOT(ISERROR(SEARCH("CUMPLIDA",BH93)))</formula>
    </cfRule>
  </conditionalFormatting>
  <conditionalFormatting sqref="BJ93:BJ170">
    <cfRule type="containsText" dxfId="1448" priority="292" operator="containsText" text="cerrada">
      <formula>NOT(ISERROR(SEARCH("cerrada",BJ93)))</formula>
    </cfRule>
    <cfRule type="containsText" dxfId="1447" priority="293" operator="containsText" text="cerrado">
      <formula>NOT(ISERROR(SEARCH("cerrado",BJ93)))</formula>
    </cfRule>
    <cfRule type="containsText" dxfId="1446" priority="294" operator="containsText" text="Abierto">
      <formula>NOT(ISERROR(SEARCH("Abierto",BJ93)))</formula>
    </cfRule>
  </conditionalFormatting>
  <conditionalFormatting sqref="BE93:BE170">
    <cfRule type="dataBar" priority="291">
      <dataBar>
        <cfvo type="min"/>
        <cfvo type="max"/>
        <color rgb="FF638EC6"/>
      </dataBar>
    </cfRule>
  </conditionalFormatting>
  <conditionalFormatting sqref="BH93:BH170">
    <cfRule type="containsText" dxfId="1445" priority="290" stopIfTrue="1" operator="containsText" text="INCUMPLIDA">
      <formula>NOT(ISERROR(SEARCH("INCUMPLIDA",BH93)))</formula>
    </cfRule>
  </conditionalFormatting>
  <conditionalFormatting sqref="AV93:AV170">
    <cfRule type="dataBar" priority="303">
      <dataBar>
        <cfvo type="min"/>
        <cfvo type="max"/>
        <color rgb="FF638EC6"/>
      </dataBar>
    </cfRule>
  </conditionalFormatting>
  <conditionalFormatting sqref="BE93:BE170 AV93:AV170">
    <cfRule type="containsText" dxfId="1444" priority="286" stopIfTrue="1" operator="containsText" text="EN TERMINO">
      <formula>NOT(ISERROR(SEARCH("EN TERMINO",AV93)))</formula>
    </cfRule>
    <cfRule type="containsText" priority="287" operator="containsText" text="AMARILLO">
      <formula>NOT(ISERROR(SEARCH("AMARILLO",AV93)))</formula>
    </cfRule>
    <cfRule type="containsText" dxfId="1443" priority="288" stopIfTrue="1" operator="containsText" text="ALERTA">
      <formula>NOT(ISERROR(SEARCH("ALERTA",AV93)))</formula>
    </cfRule>
    <cfRule type="containsText" dxfId="1442" priority="289" stopIfTrue="1" operator="containsText" text="OK">
      <formula>NOT(ISERROR(SEARCH("OK",AV93)))</formula>
    </cfRule>
  </conditionalFormatting>
  <conditionalFormatting sqref="BH93:BH170">
    <cfRule type="containsText" dxfId="1441" priority="283" operator="containsText" text="Cumplida">
      <formula>NOT(ISERROR(SEARCH("Cumplida",BH93)))</formula>
    </cfRule>
    <cfRule type="containsText" dxfId="1440" priority="284" operator="containsText" text="Pendiente">
      <formula>NOT(ISERROR(SEARCH("Pendiente",BH93)))</formula>
    </cfRule>
    <cfRule type="containsText" dxfId="1439" priority="285" operator="containsText" text="Cumplida">
      <formula>NOT(ISERROR(SEARCH("Cumplida",BH93)))</formula>
    </cfRule>
  </conditionalFormatting>
  <conditionalFormatting sqref="BH93:BH170">
    <cfRule type="containsText" dxfId="1438" priority="282" stopIfTrue="1" operator="containsText" text="CUMPLIDA">
      <formula>NOT(ISERROR(SEARCH("CUMPLIDA",BH93)))</formula>
    </cfRule>
  </conditionalFormatting>
  <conditionalFormatting sqref="BJ93:BJ170">
    <cfRule type="containsText" dxfId="1437" priority="279" operator="containsText" text="cerrada">
      <formula>NOT(ISERROR(SEARCH("cerrada",BJ93)))</formula>
    </cfRule>
    <cfRule type="containsText" dxfId="1436" priority="280" operator="containsText" text="cerrado">
      <formula>NOT(ISERROR(SEARCH("cerrado",BJ93)))</formula>
    </cfRule>
    <cfRule type="containsText" dxfId="1435" priority="281" operator="containsText" text="Abierto">
      <formula>NOT(ISERROR(SEARCH("Abierto",BJ93)))</formula>
    </cfRule>
  </conditionalFormatting>
  <conditionalFormatting sqref="BE93:BE170">
    <cfRule type="dataBar" priority="278">
      <dataBar>
        <cfvo type="min"/>
        <cfvo type="max"/>
        <color rgb="FF638EC6"/>
      </dataBar>
    </cfRule>
  </conditionalFormatting>
  <conditionalFormatting sqref="BH93:BH170">
    <cfRule type="containsText" dxfId="1434" priority="277" stopIfTrue="1" operator="containsText" text="INCUMPLIDA">
      <formula>NOT(ISERROR(SEARCH("INCUMPLIDA",BH93)))</formula>
    </cfRule>
  </conditionalFormatting>
  <conditionalFormatting sqref="AV93:AV170">
    <cfRule type="dataBar" priority="276">
      <dataBar>
        <cfvo type="min"/>
        <cfvo type="max"/>
        <color rgb="FF638EC6"/>
      </dataBar>
    </cfRule>
  </conditionalFormatting>
  <conditionalFormatting sqref="AY93:AY170">
    <cfRule type="containsText" dxfId="1433" priority="275" stopIfTrue="1" operator="containsText" text="CUMPLIDA">
      <formula>NOT(ISERROR(SEARCH("CUMPLIDA",AY93)))</formula>
    </cfRule>
  </conditionalFormatting>
  <conditionalFormatting sqref="AY93:AY170">
    <cfRule type="containsText" dxfId="1432" priority="274" stopIfTrue="1" operator="containsText" text="INCUMPLIDA">
      <formula>NOT(ISERROR(SEARCH("INCUMPLIDA",AY93)))</formula>
    </cfRule>
  </conditionalFormatting>
  <conditionalFormatting sqref="AY93:AY170">
    <cfRule type="containsText" dxfId="1431" priority="273" stopIfTrue="1" operator="containsText" text="PENDIENTE">
      <formula>NOT(ISERROR(SEARCH("PENDIENTE",AY93)))</formula>
    </cfRule>
  </conditionalFormatting>
  <conditionalFormatting sqref="BH8:BH9 BH11 BH19">
    <cfRule type="containsText" dxfId="1430" priority="270" operator="containsText" text="Cumplida">
      <formula>NOT(ISERROR(SEARCH("Cumplida",BH8)))</formula>
    </cfRule>
    <cfRule type="containsText" dxfId="1429" priority="271" operator="containsText" text="Pendiente">
      <formula>NOT(ISERROR(SEARCH("Pendiente",BH8)))</formula>
    </cfRule>
    <cfRule type="containsText" dxfId="1428" priority="272" operator="containsText" text="Cumplida">
      <formula>NOT(ISERROR(SEARCH("Cumplida",BH8)))</formula>
    </cfRule>
  </conditionalFormatting>
  <conditionalFormatting sqref="BH8:BH9 BH11 BH19">
    <cfRule type="containsText" dxfId="1427" priority="269" stopIfTrue="1" operator="containsText" text="CUMPLIDA">
      <formula>NOT(ISERROR(SEARCH("CUMPLIDA",BH8)))</formula>
    </cfRule>
  </conditionalFormatting>
  <conditionalFormatting sqref="BJ8:BJ9 BJ11 BJ19">
    <cfRule type="containsText" dxfId="1426" priority="266" operator="containsText" text="cerrada">
      <formula>NOT(ISERROR(SEARCH("cerrada",BJ8)))</formula>
    </cfRule>
    <cfRule type="containsText" dxfId="1425" priority="267" operator="containsText" text="cerrado">
      <formula>NOT(ISERROR(SEARCH("cerrado",BJ8)))</formula>
    </cfRule>
    <cfRule type="containsText" dxfId="1424" priority="268" operator="containsText" text="Abierto">
      <formula>NOT(ISERROR(SEARCH("Abierto",BJ8)))</formula>
    </cfRule>
  </conditionalFormatting>
  <conditionalFormatting sqref="BH8:BH9 BH11 BH19">
    <cfRule type="containsText" dxfId="1423" priority="265" stopIfTrue="1" operator="containsText" text="INCUMPLIDA">
      <formula>NOT(ISERROR(SEARCH("INCUMPLIDA",BH8)))</formula>
    </cfRule>
  </conditionalFormatting>
  <conditionalFormatting sqref="BH8:BH9 BH11 BH19">
    <cfRule type="containsText" dxfId="1422" priority="262" operator="containsText" text="Cumplida">
      <formula>NOT(ISERROR(SEARCH("Cumplida",BH8)))</formula>
    </cfRule>
    <cfRule type="containsText" dxfId="1421" priority="263" operator="containsText" text="Pendiente">
      <formula>NOT(ISERROR(SEARCH("Pendiente",BH8)))</formula>
    </cfRule>
    <cfRule type="containsText" dxfId="1420" priority="264" operator="containsText" text="Cumplida">
      <formula>NOT(ISERROR(SEARCH("Cumplida",BH8)))</formula>
    </cfRule>
  </conditionalFormatting>
  <conditionalFormatting sqref="BH8:BH9 BH11 BH19">
    <cfRule type="containsText" dxfId="1419" priority="261" stopIfTrue="1" operator="containsText" text="CUMPLIDA">
      <formula>NOT(ISERROR(SEARCH("CUMPLIDA",BH8)))</formula>
    </cfRule>
  </conditionalFormatting>
  <conditionalFormatting sqref="BJ8:BJ9 BJ11 BJ19">
    <cfRule type="containsText" dxfId="1418" priority="258" operator="containsText" text="cerrada">
      <formula>NOT(ISERROR(SEARCH("cerrada",BJ8)))</formula>
    </cfRule>
    <cfRule type="containsText" dxfId="1417" priority="259" operator="containsText" text="cerrado">
      <formula>NOT(ISERROR(SEARCH("cerrado",BJ8)))</formula>
    </cfRule>
    <cfRule type="containsText" dxfId="1416" priority="260" operator="containsText" text="Abierto">
      <formula>NOT(ISERROR(SEARCH("Abierto",BJ8)))</formula>
    </cfRule>
  </conditionalFormatting>
  <conditionalFormatting sqref="BH8:BH9 BH11 BH19">
    <cfRule type="containsText" dxfId="1415" priority="257" stopIfTrue="1" operator="containsText" text="INCUMPLIDA">
      <formula>NOT(ISERROR(SEARCH("INCUMPLIDA",BH8)))</formula>
    </cfRule>
  </conditionalFormatting>
  <conditionalFormatting sqref="BE5:BE6 AV5:AV7">
    <cfRule type="containsText" dxfId="1414" priority="243" stopIfTrue="1" operator="containsText" text="EN TERMINO">
      <formula>NOT(ISERROR(SEARCH("EN TERMINO",AV5)))</formula>
    </cfRule>
    <cfRule type="containsText" priority="244" operator="containsText" text="AMARILLO">
      <formula>NOT(ISERROR(SEARCH("AMARILLO",AV5)))</formula>
    </cfRule>
    <cfRule type="containsText" dxfId="1413" priority="245" stopIfTrue="1" operator="containsText" text="ALERTA">
      <formula>NOT(ISERROR(SEARCH("ALERTA",AV5)))</formula>
    </cfRule>
    <cfRule type="containsText" dxfId="1412" priority="246" stopIfTrue="1" operator="containsText" text="OK">
      <formula>NOT(ISERROR(SEARCH("OK",AV5)))</formula>
    </cfRule>
  </conditionalFormatting>
  <conditionalFormatting sqref="BH5:BH7">
    <cfRule type="containsText" dxfId="1411" priority="247" stopIfTrue="1" operator="containsText" text="CUMPLIDA">
      <formula>NOT(ISERROR(SEARCH("CUMPLIDA",BH5)))</formula>
    </cfRule>
  </conditionalFormatting>
  <conditionalFormatting sqref="BH5:BH7">
    <cfRule type="containsText" dxfId="1410" priority="253" operator="containsText" text="Cumplida">
      <formula>NOT(ISERROR(SEARCH("Cumplida",BH5)))</formula>
    </cfRule>
    <cfRule type="containsText" dxfId="1409" priority="254" operator="containsText" text="Pendiente">
      <formula>NOT(ISERROR(SEARCH("Pendiente",BH5)))</formula>
    </cfRule>
    <cfRule type="containsText" dxfId="1408" priority="255" operator="containsText" text="Cumplida">
      <formula>NOT(ISERROR(SEARCH("Cumplida",BH5)))</formula>
    </cfRule>
  </conditionalFormatting>
  <conditionalFormatting sqref="BJ5:BJ7">
    <cfRule type="containsText" dxfId="1407" priority="250" operator="containsText" text="cerrada">
      <formula>NOT(ISERROR(SEARCH("cerrada",BJ5)))</formula>
    </cfRule>
    <cfRule type="containsText" dxfId="1406" priority="251" operator="containsText" text="cerrado">
      <formula>NOT(ISERROR(SEARCH("cerrado",BJ5)))</formula>
    </cfRule>
    <cfRule type="containsText" dxfId="1405" priority="252" operator="containsText" text="Abierto">
      <formula>NOT(ISERROR(SEARCH("Abierto",BJ5)))</formula>
    </cfRule>
  </conditionalFormatting>
  <conditionalFormatting sqref="BE5:BE6">
    <cfRule type="dataBar" priority="249">
      <dataBar>
        <cfvo type="min"/>
        <cfvo type="max"/>
        <color rgb="FF638EC6"/>
      </dataBar>
    </cfRule>
  </conditionalFormatting>
  <conditionalFormatting sqref="BH5:BH7">
    <cfRule type="containsText" dxfId="1404" priority="248" stopIfTrue="1" operator="containsText" text="INCUMPLIDA">
      <formula>NOT(ISERROR(SEARCH("INCUMPLIDA",BH5)))</formula>
    </cfRule>
  </conditionalFormatting>
  <conditionalFormatting sqref="AV5:AV7">
    <cfRule type="dataBar" priority="256">
      <dataBar>
        <cfvo type="min"/>
        <cfvo type="max"/>
        <color rgb="FF638EC6"/>
      </dataBar>
    </cfRule>
  </conditionalFormatting>
  <conditionalFormatting sqref="AY5:AY7">
    <cfRule type="containsText" dxfId="1403" priority="242" stopIfTrue="1" operator="containsText" text="CUMPLIDA">
      <formula>NOT(ISERROR(SEARCH("CUMPLIDA",AY5)))</formula>
    </cfRule>
  </conditionalFormatting>
  <conditionalFormatting sqref="AY5:AY7">
    <cfRule type="containsText" dxfId="1402" priority="241" stopIfTrue="1" operator="containsText" text="INCUMPLIDA">
      <formula>NOT(ISERROR(SEARCH("INCUMPLIDA",AY5)))</formula>
    </cfRule>
  </conditionalFormatting>
  <conditionalFormatting sqref="AY5:AY7">
    <cfRule type="containsText" dxfId="1401" priority="240" stopIfTrue="1" operator="containsText" text="CUMPLIDA">
      <formula>NOT(ISERROR(SEARCH("CUMPLIDA",AY5)))</formula>
    </cfRule>
  </conditionalFormatting>
  <conditionalFormatting sqref="AY5:AY7">
    <cfRule type="containsText" dxfId="1400" priority="239" stopIfTrue="1" operator="containsText" text="INCUMPLIDA">
      <formula>NOT(ISERROR(SEARCH("INCUMPLIDA",AY5)))</formula>
    </cfRule>
  </conditionalFormatting>
  <conditionalFormatting sqref="AY5:AY7">
    <cfRule type="containsText" dxfId="1399" priority="238" stopIfTrue="1" operator="containsText" text="PENDIENTE">
      <formula>NOT(ISERROR(SEARCH("PENDIENTE",AY5)))</formula>
    </cfRule>
  </conditionalFormatting>
  <conditionalFormatting sqref="AV10">
    <cfRule type="containsText" dxfId="1398" priority="225" stopIfTrue="1" operator="containsText" text="EN TERMINO">
      <formula>NOT(ISERROR(SEARCH("EN TERMINO",AV10)))</formula>
    </cfRule>
    <cfRule type="containsText" priority="226" operator="containsText" text="AMARILLO">
      <formula>NOT(ISERROR(SEARCH("AMARILLO",AV10)))</formula>
    </cfRule>
    <cfRule type="containsText" dxfId="1397" priority="227" stopIfTrue="1" operator="containsText" text="ALERTA">
      <formula>NOT(ISERROR(SEARCH("ALERTA",AV10)))</formula>
    </cfRule>
    <cfRule type="containsText" dxfId="1396" priority="228" stopIfTrue="1" operator="containsText" text="OK">
      <formula>NOT(ISERROR(SEARCH("OK",AV10)))</formula>
    </cfRule>
  </conditionalFormatting>
  <conditionalFormatting sqref="BH10">
    <cfRule type="containsText" dxfId="1395" priority="229" stopIfTrue="1" operator="containsText" text="CUMPLIDA">
      <formula>NOT(ISERROR(SEARCH("CUMPLIDA",BH10)))</formula>
    </cfRule>
  </conditionalFormatting>
  <conditionalFormatting sqref="BH10">
    <cfRule type="containsText" dxfId="1394" priority="234" operator="containsText" text="Cumplida">
      <formula>NOT(ISERROR(SEARCH("Cumplida",BH10)))</formula>
    </cfRule>
    <cfRule type="containsText" dxfId="1393" priority="235" operator="containsText" text="Pendiente">
      <formula>NOT(ISERROR(SEARCH("Pendiente",BH10)))</formula>
    </cfRule>
    <cfRule type="containsText" dxfId="1392" priority="236" operator="containsText" text="Cumplida">
      <formula>NOT(ISERROR(SEARCH("Cumplida",BH10)))</formula>
    </cfRule>
  </conditionalFormatting>
  <conditionalFormatting sqref="BJ10">
    <cfRule type="containsText" dxfId="1391" priority="231" operator="containsText" text="cerrada">
      <formula>NOT(ISERROR(SEARCH("cerrada",BJ10)))</formula>
    </cfRule>
    <cfRule type="containsText" dxfId="1390" priority="232" operator="containsText" text="cerrado">
      <formula>NOT(ISERROR(SEARCH("cerrado",BJ10)))</formula>
    </cfRule>
    <cfRule type="containsText" dxfId="1389" priority="233" operator="containsText" text="Abierto">
      <formula>NOT(ISERROR(SEARCH("Abierto",BJ10)))</formula>
    </cfRule>
  </conditionalFormatting>
  <conditionalFormatting sqref="BH10">
    <cfRule type="containsText" dxfId="1388" priority="230" stopIfTrue="1" operator="containsText" text="INCUMPLIDA">
      <formula>NOT(ISERROR(SEARCH("INCUMPLIDA",BH10)))</formula>
    </cfRule>
  </conditionalFormatting>
  <conditionalFormatting sqref="AV10">
    <cfRule type="dataBar" priority="237">
      <dataBar>
        <cfvo type="min"/>
        <cfvo type="max"/>
        <color rgb="FF638EC6"/>
      </dataBar>
    </cfRule>
  </conditionalFormatting>
  <conditionalFormatting sqref="AY10">
    <cfRule type="containsText" dxfId="1387" priority="224" stopIfTrue="1" operator="containsText" text="CUMPLIDA">
      <formula>NOT(ISERROR(SEARCH("CUMPLIDA",AY10)))</formula>
    </cfRule>
  </conditionalFormatting>
  <conditionalFormatting sqref="AY10">
    <cfRule type="containsText" dxfId="1386" priority="223" stopIfTrue="1" operator="containsText" text="INCUMPLIDA">
      <formula>NOT(ISERROR(SEARCH("INCUMPLIDA",AY10)))</formula>
    </cfRule>
  </conditionalFormatting>
  <conditionalFormatting sqref="AY10">
    <cfRule type="containsText" dxfId="1385" priority="222" stopIfTrue="1" operator="containsText" text="CUMPLIDA">
      <formula>NOT(ISERROR(SEARCH("CUMPLIDA",AY10)))</formula>
    </cfRule>
  </conditionalFormatting>
  <conditionalFormatting sqref="AY10">
    <cfRule type="containsText" dxfId="1384" priority="221" stopIfTrue="1" operator="containsText" text="INCUMPLIDA">
      <formula>NOT(ISERROR(SEARCH("INCUMPLIDA",AY10)))</formula>
    </cfRule>
  </conditionalFormatting>
  <conditionalFormatting sqref="AY10">
    <cfRule type="containsText" dxfId="1383" priority="220" stopIfTrue="1" operator="containsText" text="PENDIENTE">
      <formula>NOT(ISERROR(SEARCH("PENDIENTE",AY10)))</formula>
    </cfRule>
  </conditionalFormatting>
  <conditionalFormatting sqref="AV12:AV18">
    <cfRule type="containsText" dxfId="1382" priority="207" stopIfTrue="1" operator="containsText" text="EN TERMINO">
      <formula>NOT(ISERROR(SEARCH("EN TERMINO",AV12)))</formula>
    </cfRule>
    <cfRule type="containsText" priority="208" operator="containsText" text="AMARILLO">
      <formula>NOT(ISERROR(SEARCH("AMARILLO",AV12)))</formula>
    </cfRule>
    <cfRule type="containsText" dxfId="1381" priority="209" stopIfTrue="1" operator="containsText" text="ALERTA">
      <formula>NOT(ISERROR(SEARCH("ALERTA",AV12)))</formula>
    </cfRule>
    <cfRule type="containsText" dxfId="1380" priority="210" stopIfTrue="1" operator="containsText" text="OK">
      <formula>NOT(ISERROR(SEARCH("OK",AV12)))</formula>
    </cfRule>
  </conditionalFormatting>
  <conditionalFormatting sqref="BH12:BH18">
    <cfRule type="containsText" dxfId="1379" priority="211" stopIfTrue="1" operator="containsText" text="CUMPLIDA">
      <formula>NOT(ISERROR(SEARCH("CUMPLIDA",BH12)))</formula>
    </cfRule>
  </conditionalFormatting>
  <conditionalFormatting sqref="BH12:BH18">
    <cfRule type="containsText" dxfId="1378" priority="216" operator="containsText" text="Cumplida">
      <formula>NOT(ISERROR(SEARCH("Cumplida",BH12)))</formula>
    </cfRule>
    <cfRule type="containsText" dxfId="1377" priority="217" operator="containsText" text="Pendiente">
      <formula>NOT(ISERROR(SEARCH("Pendiente",BH12)))</formula>
    </cfRule>
    <cfRule type="containsText" dxfId="1376" priority="218" operator="containsText" text="Cumplida">
      <formula>NOT(ISERROR(SEARCH("Cumplida",BH12)))</formula>
    </cfRule>
  </conditionalFormatting>
  <conditionalFormatting sqref="BJ12:BJ18">
    <cfRule type="containsText" dxfId="1375" priority="213" operator="containsText" text="cerrada">
      <formula>NOT(ISERROR(SEARCH("cerrada",BJ12)))</formula>
    </cfRule>
    <cfRule type="containsText" dxfId="1374" priority="214" operator="containsText" text="cerrado">
      <formula>NOT(ISERROR(SEARCH("cerrado",BJ12)))</formula>
    </cfRule>
    <cfRule type="containsText" dxfId="1373" priority="215" operator="containsText" text="Abierto">
      <formula>NOT(ISERROR(SEARCH("Abierto",BJ12)))</formula>
    </cfRule>
  </conditionalFormatting>
  <conditionalFormatting sqref="BH12:BH18">
    <cfRule type="containsText" dxfId="1372" priority="212" stopIfTrue="1" operator="containsText" text="INCUMPLIDA">
      <formula>NOT(ISERROR(SEARCH("INCUMPLIDA",BH12)))</formula>
    </cfRule>
  </conditionalFormatting>
  <conditionalFormatting sqref="AV12:AV18">
    <cfRule type="dataBar" priority="219">
      <dataBar>
        <cfvo type="min"/>
        <cfvo type="max"/>
        <color rgb="FF638EC6"/>
      </dataBar>
    </cfRule>
  </conditionalFormatting>
  <conditionalFormatting sqref="AY12:AY18">
    <cfRule type="containsText" dxfId="1371" priority="206" stopIfTrue="1" operator="containsText" text="CUMPLIDA">
      <formula>NOT(ISERROR(SEARCH("CUMPLIDA",AY12)))</formula>
    </cfRule>
  </conditionalFormatting>
  <conditionalFormatting sqref="AY12:AY18">
    <cfRule type="containsText" dxfId="1370" priority="205" stopIfTrue="1" operator="containsText" text="INCUMPLIDA">
      <formula>NOT(ISERROR(SEARCH("INCUMPLIDA",AY12)))</formula>
    </cfRule>
  </conditionalFormatting>
  <conditionalFormatting sqref="AY12:AY18">
    <cfRule type="containsText" dxfId="1369" priority="204" stopIfTrue="1" operator="containsText" text="CUMPLIDA">
      <formula>NOT(ISERROR(SEARCH("CUMPLIDA",AY12)))</formula>
    </cfRule>
  </conditionalFormatting>
  <conditionalFormatting sqref="AY12:AY18">
    <cfRule type="containsText" dxfId="1368" priority="203" stopIfTrue="1" operator="containsText" text="INCUMPLIDA">
      <formula>NOT(ISERROR(SEARCH("INCUMPLIDA",AY12)))</formula>
    </cfRule>
  </conditionalFormatting>
  <conditionalFormatting sqref="AY12:AY18">
    <cfRule type="containsText" dxfId="1367" priority="202" stopIfTrue="1" operator="containsText" text="PENDIENTE">
      <formula>NOT(ISERROR(SEARCH("PENDIENTE",AY12)))</formula>
    </cfRule>
  </conditionalFormatting>
  <conditionalFormatting sqref="AV20">
    <cfRule type="containsText" dxfId="1366" priority="189" stopIfTrue="1" operator="containsText" text="EN TERMINO">
      <formula>NOT(ISERROR(SEARCH("EN TERMINO",AV20)))</formula>
    </cfRule>
    <cfRule type="containsText" priority="190" operator="containsText" text="AMARILLO">
      <formula>NOT(ISERROR(SEARCH("AMARILLO",AV20)))</formula>
    </cfRule>
    <cfRule type="containsText" dxfId="1365" priority="191" stopIfTrue="1" operator="containsText" text="ALERTA">
      <formula>NOT(ISERROR(SEARCH("ALERTA",AV20)))</formula>
    </cfRule>
    <cfRule type="containsText" dxfId="1364" priority="192" stopIfTrue="1" operator="containsText" text="OK">
      <formula>NOT(ISERROR(SEARCH("OK",AV20)))</formula>
    </cfRule>
  </conditionalFormatting>
  <conditionalFormatting sqref="BH20">
    <cfRule type="containsText" dxfId="1363" priority="193" stopIfTrue="1" operator="containsText" text="CUMPLIDA">
      <formula>NOT(ISERROR(SEARCH("CUMPLIDA",BH20)))</formula>
    </cfRule>
  </conditionalFormatting>
  <conditionalFormatting sqref="BH20">
    <cfRule type="containsText" dxfId="1362" priority="198" operator="containsText" text="Cumplida">
      <formula>NOT(ISERROR(SEARCH("Cumplida",BH20)))</formula>
    </cfRule>
    <cfRule type="containsText" dxfId="1361" priority="199" operator="containsText" text="Pendiente">
      <formula>NOT(ISERROR(SEARCH("Pendiente",BH20)))</formula>
    </cfRule>
    <cfRule type="containsText" dxfId="1360" priority="200" operator="containsText" text="Cumplida">
      <formula>NOT(ISERROR(SEARCH("Cumplida",BH20)))</formula>
    </cfRule>
  </conditionalFormatting>
  <conditionalFormatting sqref="BJ20">
    <cfRule type="containsText" dxfId="1359" priority="195" operator="containsText" text="cerrada">
      <formula>NOT(ISERROR(SEARCH("cerrada",BJ20)))</formula>
    </cfRule>
    <cfRule type="containsText" dxfId="1358" priority="196" operator="containsText" text="cerrado">
      <formula>NOT(ISERROR(SEARCH("cerrado",BJ20)))</formula>
    </cfRule>
    <cfRule type="containsText" dxfId="1357" priority="197" operator="containsText" text="Abierto">
      <formula>NOT(ISERROR(SEARCH("Abierto",BJ20)))</formula>
    </cfRule>
  </conditionalFormatting>
  <conditionalFormatting sqref="BH20">
    <cfRule type="containsText" dxfId="1356" priority="194" stopIfTrue="1" operator="containsText" text="INCUMPLIDA">
      <formula>NOT(ISERROR(SEARCH("INCUMPLIDA",BH20)))</formula>
    </cfRule>
  </conditionalFormatting>
  <conditionalFormatting sqref="AV20">
    <cfRule type="dataBar" priority="201">
      <dataBar>
        <cfvo type="min"/>
        <cfvo type="max"/>
        <color rgb="FF638EC6"/>
      </dataBar>
    </cfRule>
  </conditionalFormatting>
  <conditionalFormatting sqref="AY20">
    <cfRule type="containsText" dxfId="1355" priority="188" stopIfTrue="1" operator="containsText" text="CUMPLIDA">
      <formula>NOT(ISERROR(SEARCH("CUMPLIDA",AY20)))</formula>
    </cfRule>
  </conditionalFormatting>
  <conditionalFormatting sqref="AY20">
    <cfRule type="containsText" dxfId="1354" priority="187" stopIfTrue="1" operator="containsText" text="INCUMPLIDA">
      <formula>NOT(ISERROR(SEARCH("INCUMPLIDA",AY20)))</formula>
    </cfRule>
  </conditionalFormatting>
  <conditionalFormatting sqref="AY20">
    <cfRule type="containsText" dxfId="1353" priority="186" stopIfTrue="1" operator="containsText" text="CUMPLIDA">
      <formula>NOT(ISERROR(SEARCH("CUMPLIDA",AY20)))</formula>
    </cfRule>
  </conditionalFormatting>
  <conditionalFormatting sqref="AY20">
    <cfRule type="containsText" dxfId="1352" priority="185" stopIfTrue="1" operator="containsText" text="INCUMPLIDA">
      <formula>NOT(ISERROR(SEARCH("INCUMPLIDA",AY20)))</formula>
    </cfRule>
  </conditionalFormatting>
  <conditionalFormatting sqref="AY20">
    <cfRule type="containsText" dxfId="1351" priority="184" stopIfTrue="1" operator="containsText" text="PENDIENTE">
      <formula>NOT(ISERROR(SEARCH("PENDIENTE",AY20)))</formula>
    </cfRule>
  </conditionalFormatting>
  <conditionalFormatting sqref="AM255:AM260">
    <cfRule type="containsText" dxfId="1350" priority="180" stopIfTrue="1" operator="containsText" text="EN TERMINO">
      <formula>NOT(ISERROR(SEARCH("EN TERMINO",AM255)))</formula>
    </cfRule>
    <cfRule type="containsText" priority="181" operator="containsText" text="AMARILLO">
      <formula>NOT(ISERROR(SEARCH("AMARILLO",AM255)))</formula>
    </cfRule>
    <cfRule type="containsText" dxfId="1349" priority="182" stopIfTrue="1" operator="containsText" text="ALERTA">
      <formula>NOT(ISERROR(SEARCH("ALERTA",AM255)))</formula>
    </cfRule>
    <cfRule type="containsText" dxfId="1348" priority="183" stopIfTrue="1" operator="containsText" text="OK">
      <formula>NOT(ISERROR(SEARCH("OK",AM255)))</formula>
    </cfRule>
  </conditionalFormatting>
  <conditionalFormatting sqref="AM255:AM260">
    <cfRule type="containsText" dxfId="1347" priority="176" stopIfTrue="1" operator="containsText" text="EN TERMINO">
      <formula>NOT(ISERROR(SEARCH("EN TERMINO",AM255)))</formula>
    </cfRule>
    <cfRule type="containsText" priority="177" operator="containsText" text="AMARILLO">
      <formula>NOT(ISERROR(SEARCH("AMARILLO",AM255)))</formula>
    </cfRule>
    <cfRule type="containsText" dxfId="1346" priority="178" stopIfTrue="1" operator="containsText" text="ALERTA">
      <formula>NOT(ISERROR(SEARCH("ALERTA",AM255)))</formula>
    </cfRule>
    <cfRule type="containsText" dxfId="1345" priority="179" stopIfTrue="1" operator="containsText" text="OK">
      <formula>NOT(ISERROR(SEARCH("OK",AM255)))</formula>
    </cfRule>
  </conditionalFormatting>
  <conditionalFormatting sqref="AP255:AP260">
    <cfRule type="containsText" dxfId="1344" priority="175" stopIfTrue="1" operator="containsText" text="CUMPLIDA">
      <formula>NOT(ISERROR(SEARCH("CUMPLIDA",AP255)))</formula>
    </cfRule>
  </conditionalFormatting>
  <conditionalFormatting sqref="AP255:AP260">
    <cfRule type="containsText" dxfId="1343" priority="174" stopIfTrue="1" operator="containsText" text="INCUMPLIDA">
      <formula>NOT(ISERROR(SEARCH("INCUMPLIDA",AP255)))</formula>
    </cfRule>
  </conditionalFormatting>
  <conditionalFormatting sqref="AP255:AP260">
    <cfRule type="containsText" dxfId="1342" priority="173" stopIfTrue="1" operator="containsText" text="PENDIENTE">
      <formula>NOT(ISERROR(SEARCH("PENDIENTE",AP255)))</formula>
    </cfRule>
  </conditionalFormatting>
  <conditionalFormatting sqref="AM252:AM254">
    <cfRule type="containsText" dxfId="1341" priority="169" stopIfTrue="1" operator="containsText" text="EN TERMINO">
      <formula>NOT(ISERROR(SEARCH("EN TERMINO",AM252)))</formula>
    </cfRule>
    <cfRule type="containsText" priority="170" operator="containsText" text="AMARILLO">
      <formula>NOT(ISERROR(SEARCH("AMARILLO",AM252)))</formula>
    </cfRule>
    <cfRule type="containsText" dxfId="1340" priority="171" stopIfTrue="1" operator="containsText" text="ALERTA">
      <formula>NOT(ISERROR(SEARCH("ALERTA",AM252)))</formula>
    </cfRule>
    <cfRule type="containsText" dxfId="1339" priority="172" stopIfTrue="1" operator="containsText" text="OK">
      <formula>NOT(ISERROR(SEARCH("OK",AM252)))</formula>
    </cfRule>
  </conditionalFormatting>
  <conditionalFormatting sqref="AM252:AM254">
    <cfRule type="containsText" dxfId="1338" priority="165" stopIfTrue="1" operator="containsText" text="EN TERMINO">
      <formula>NOT(ISERROR(SEARCH("EN TERMINO",AM252)))</formula>
    </cfRule>
    <cfRule type="containsText" priority="166" operator="containsText" text="AMARILLO">
      <formula>NOT(ISERROR(SEARCH("AMARILLO",AM252)))</formula>
    </cfRule>
    <cfRule type="containsText" dxfId="1337" priority="167" stopIfTrue="1" operator="containsText" text="ALERTA">
      <formula>NOT(ISERROR(SEARCH("ALERTA",AM252)))</formula>
    </cfRule>
    <cfRule type="containsText" dxfId="1336" priority="168" stopIfTrue="1" operator="containsText" text="OK">
      <formula>NOT(ISERROR(SEARCH("OK",AM252)))</formula>
    </cfRule>
  </conditionalFormatting>
  <conditionalFormatting sqref="AP252:AP254">
    <cfRule type="containsText" dxfId="1335" priority="164" stopIfTrue="1" operator="containsText" text="CUMPLIDA">
      <formula>NOT(ISERROR(SEARCH("CUMPLIDA",AP252)))</formula>
    </cfRule>
  </conditionalFormatting>
  <conditionalFormatting sqref="AP252:AP254">
    <cfRule type="containsText" dxfId="1334" priority="163" stopIfTrue="1" operator="containsText" text="INCUMPLIDA">
      <formula>NOT(ISERROR(SEARCH("INCUMPLIDA",AP252)))</formula>
    </cfRule>
  </conditionalFormatting>
  <conditionalFormatting sqref="AP252:AP254">
    <cfRule type="containsText" dxfId="1333" priority="162" stopIfTrue="1" operator="containsText" text="PENDIENTE">
      <formula>NOT(ISERROR(SEARCH("PENDIENTE",AP252)))</formula>
    </cfRule>
  </conditionalFormatting>
  <conditionalFormatting sqref="AV72:AV73 BE72:BE73">
    <cfRule type="containsText" dxfId="1332" priority="157" stopIfTrue="1" operator="containsText" text="EN TERMINO">
      <formula>NOT(ISERROR(SEARCH("EN TERMINO",AV72)))</formula>
    </cfRule>
    <cfRule type="containsText" priority="158" operator="containsText" text="AMARILLO">
      <formula>NOT(ISERROR(SEARCH("AMARILLO",AV72)))</formula>
    </cfRule>
    <cfRule type="containsText" dxfId="1331" priority="159" stopIfTrue="1" operator="containsText" text="ALERTA">
      <formula>NOT(ISERROR(SEARCH("ALERTA",AV72)))</formula>
    </cfRule>
    <cfRule type="containsText" dxfId="1330" priority="160" stopIfTrue="1" operator="containsText" text="OK">
      <formula>NOT(ISERROR(SEARCH("OK",AV72)))</formula>
    </cfRule>
  </conditionalFormatting>
  <conditionalFormatting sqref="BH72:BH73">
    <cfRule type="containsText" dxfId="1329" priority="154" operator="containsText" text="Cumplida">
      <formula>NOT(ISERROR(SEARCH("Cumplida",BH72)))</formula>
    </cfRule>
    <cfRule type="containsText" dxfId="1328" priority="155" operator="containsText" text="Pendiente">
      <formula>NOT(ISERROR(SEARCH("Pendiente",BH72)))</formula>
    </cfRule>
    <cfRule type="containsText" dxfId="1327" priority="156" operator="containsText" text="Cumplida">
      <formula>NOT(ISERROR(SEARCH("Cumplida",BH72)))</formula>
    </cfRule>
  </conditionalFormatting>
  <conditionalFormatting sqref="BH72:BH73">
    <cfRule type="containsText" dxfId="1326" priority="153" stopIfTrue="1" operator="containsText" text="CUMPLIDA">
      <formula>NOT(ISERROR(SEARCH("CUMPLIDA",BH72)))</formula>
    </cfRule>
  </conditionalFormatting>
  <conditionalFormatting sqref="BJ72:BJ73">
    <cfRule type="containsText" dxfId="1325" priority="150" operator="containsText" text="cerrada">
      <formula>NOT(ISERROR(SEARCH("cerrada",BJ72)))</formula>
    </cfRule>
    <cfRule type="containsText" dxfId="1324" priority="151" operator="containsText" text="cerrado">
      <formula>NOT(ISERROR(SEARCH("cerrado",BJ72)))</formula>
    </cfRule>
    <cfRule type="containsText" dxfId="1323" priority="152" operator="containsText" text="Abierto">
      <formula>NOT(ISERROR(SEARCH("Abierto",BJ72)))</formula>
    </cfRule>
  </conditionalFormatting>
  <conditionalFormatting sqref="BE72:BE73">
    <cfRule type="dataBar" priority="149">
      <dataBar>
        <cfvo type="min"/>
        <cfvo type="max"/>
        <color rgb="FF638EC6"/>
      </dataBar>
    </cfRule>
  </conditionalFormatting>
  <conditionalFormatting sqref="BH72:BH73">
    <cfRule type="containsText" dxfId="1322" priority="148" stopIfTrue="1" operator="containsText" text="INCUMPLIDA">
      <formula>NOT(ISERROR(SEARCH("INCUMPLIDA",BH72)))</formula>
    </cfRule>
  </conditionalFormatting>
  <conditionalFormatting sqref="AV72:AV73">
    <cfRule type="dataBar" priority="161">
      <dataBar>
        <cfvo type="min"/>
        <cfvo type="max"/>
        <color rgb="FF638EC6"/>
      </dataBar>
    </cfRule>
  </conditionalFormatting>
  <conditionalFormatting sqref="AV72:AV73 BE72:BE73">
    <cfRule type="containsText" dxfId="1321" priority="144" stopIfTrue="1" operator="containsText" text="EN TERMINO">
      <formula>NOT(ISERROR(SEARCH("EN TERMINO",AV72)))</formula>
    </cfRule>
    <cfRule type="containsText" priority="145" operator="containsText" text="AMARILLO">
      <formula>NOT(ISERROR(SEARCH("AMARILLO",AV72)))</formula>
    </cfRule>
    <cfRule type="containsText" dxfId="1320" priority="146" stopIfTrue="1" operator="containsText" text="ALERTA">
      <formula>NOT(ISERROR(SEARCH("ALERTA",AV72)))</formula>
    </cfRule>
    <cfRule type="containsText" dxfId="1319" priority="147" stopIfTrue="1" operator="containsText" text="OK">
      <formula>NOT(ISERROR(SEARCH("OK",AV72)))</formula>
    </cfRule>
  </conditionalFormatting>
  <conditionalFormatting sqref="BH72:BH73">
    <cfRule type="containsText" dxfId="1318" priority="141" operator="containsText" text="Cumplida">
      <formula>NOT(ISERROR(SEARCH("Cumplida",BH72)))</formula>
    </cfRule>
    <cfRule type="containsText" dxfId="1317" priority="142" operator="containsText" text="Pendiente">
      <formula>NOT(ISERROR(SEARCH("Pendiente",BH72)))</formula>
    </cfRule>
    <cfRule type="containsText" dxfId="1316" priority="143" operator="containsText" text="Cumplida">
      <formula>NOT(ISERROR(SEARCH("Cumplida",BH72)))</formula>
    </cfRule>
  </conditionalFormatting>
  <conditionalFormatting sqref="BH72:BH73">
    <cfRule type="containsText" dxfId="1315" priority="140" stopIfTrue="1" operator="containsText" text="CUMPLIDA">
      <formula>NOT(ISERROR(SEARCH("CUMPLIDA",BH72)))</formula>
    </cfRule>
  </conditionalFormatting>
  <conditionalFormatting sqref="BJ72:BJ73">
    <cfRule type="containsText" dxfId="1314" priority="137" operator="containsText" text="cerrada">
      <formula>NOT(ISERROR(SEARCH("cerrada",BJ72)))</formula>
    </cfRule>
    <cfRule type="containsText" dxfId="1313" priority="138" operator="containsText" text="cerrado">
      <formula>NOT(ISERROR(SEARCH("cerrado",BJ72)))</formula>
    </cfRule>
    <cfRule type="containsText" dxfId="1312" priority="139" operator="containsText" text="Abierto">
      <formula>NOT(ISERROR(SEARCH("Abierto",BJ72)))</formula>
    </cfRule>
  </conditionalFormatting>
  <conditionalFormatting sqref="BE72:BE73">
    <cfRule type="dataBar" priority="136">
      <dataBar>
        <cfvo type="min"/>
        <cfvo type="max"/>
        <color rgb="FF638EC6"/>
      </dataBar>
    </cfRule>
  </conditionalFormatting>
  <conditionalFormatting sqref="BH72:BH73">
    <cfRule type="containsText" dxfId="1311" priority="135" stopIfTrue="1" operator="containsText" text="INCUMPLIDA">
      <formula>NOT(ISERROR(SEARCH("INCUMPLIDA",BH72)))</formula>
    </cfRule>
  </conditionalFormatting>
  <conditionalFormatting sqref="AV72:AV73">
    <cfRule type="dataBar" priority="134">
      <dataBar>
        <cfvo type="min"/>
        <cfvo type="max"/>
        <color rgb="FF638EC6"/>
      </dataBar>
    </cfRule>
  </conditionalFormatting>
  <conditionalFormatting sqref="AY72:AY73">
    <cfRule type="containsText" dxfId="1310" priority="133" stopIfTrue="1" operator="containsText" text="CUMPLIDA">
      <formula>NOT(ISERROR(SEARCH("CUMPLIDA",AY72)))</formula>
    </cfRule>
  </conditionalFormatting>
  <conditionalFormatting sqref="AY72:AY73">
    <cfRule type="containsText" dxfId="1309" priority="132" stopIfTrue="1" operator="containsText" text="INCUMPLIDA">
      <formula>NOT(ISERROR(SEARCH("INCUMPLIDA",AY72)))</formula>
    </cfRule>
  </conditionalFormatting>
  <conditionalFormatting sqref="AY72:AY73">
    <cfRule type="containsText" dxfId="1308" priority="131" stopIfTrue="1" operator="containsText" text="PENDIENTE">
      <formula>NOT(ISERROR(SEARCH("PENDIENTE",AY72)))</formula>
    </cfRule>
  </conditionalFormatting>
  <conditionalFormatting sqref="AV75 BE75">
    <cfRule type="containsText" dxfId="1307" priority="126" stopIfTrue="1" operator="containsText" text="EN TERMINO">
      <formula>NOT(ISERROR(SEARCH("EN TERMINO",AV75)))</formula>
    </cfRule>
    <cfRule type="containsText" priority="127" operator="containsText" text="AMARILLO">
      <formula>NOT(ISERROR(SEARCH("AMARILLO",AV75)))</formula>
    </cfRule>
    <cfRule type="containsText" dxfId="1306" priority="128" stopIfTrue="1" operator="containsText" text="ALERTA">
      <formula>NOT(ISERROR(SEARCH("ALERTA",AV75)))</formula>
    </cfRule>
    <cfRule type="containsText" dxfId="1305" priority="129" stopIfTrue="1" operator="containsText" text="OK">
      <formula>NOT(ISERROR(SEARCH("OK",AV75)))</formula>
    </cfRule>
  </conditionalFormatting>
  <conditionalFormatting sqref="BH75">
    <cfRule type="containsText" dxfId="1304" priority="123" operator="containsText" text="Cumplida">
      <formula>NOT(ISERROR(SEARCH("Cumplida",BH75)))</formula>
    </cfRule>
    <cfRule type="containsText" dxfId="1303" priority="124" operator="containsText" text="Pendiente">
      <formula>NOT(ISERROR(SEARCH("Pendiente",BH75)))</formula>
    </cfRule>
    <cfRule type="containsText" dxfId="1302" priority="125" operator="containsText" text="Cumplida">
      <formula>NOT(ISERROR(SEARCH("Cumplida",BH75)))</formula>
    </cfRule>
  </conditionalFormatting>
  <conditionalFormatting sqref="BH75">
    <cfRule type="containsText" dxfId="1301" priority="122" stopIfTrue="1" operator="containsText" text="CUMPLIDA">
      <formula>NOT(ISERROR(SEARCH("CUMPLIDA",BH75)))</formula>
    </cfRule>
  </conditionalFormatting>
  <conditionalFormatting sqref="BE75">
    <cfRule type="dataBar" priority="121">
      <dataBar>
        <cfvo type="min"/>
        <cfvo type="max"/>
        <color rgb="FF638EC6"/>
      </dataBar>
    </cfRule>
  </conditionalFormatting>
  <conditionalFormatting sqref="BH75">
    <cfRule type="containsText" dxfId="1300" priority="120" stopIfTrue="1" operator="containsText" text="INCUMPLIDA">
      <formula>NOT(ISERROR(SEARCH("INCUMPLIDA",BH75)))</formula>
    </cfRule>
  </conditionalFormatting>
  <conditionalFormatting sqref="AV75">
    <cfRule type="dataBar" priority="130">
      <dataBar>
        <cfvo type="min"/>
        <cfvo type="max"/>
        <color rgb="FF638EC6"/>
      </dataBar>
    </cfRule>
  </conditionalFormatting>
  <conditionalFormatting sqref="AV75 BE75">
    <cfRule type="containsText" dxfId="1299" priority="116" stopIfTrue="1" operator="containsText" text="EN TERMINO">
      <formula>NOT(ISERROR(SEARCH("EN TERMINO",AV75)))</formula>
    </cfRule>
    <cfRule type="containsText" priority="117" operator="containsText" text="AMARILLO">
      <formula>NOT(ISERROR(SEARCH("AMARILLO",AV75)))</formula>
    </cfRule>
    <cfRule type="containsText" dxfId="1298" priority="118" stopIfTrue="1" operator="containsText" text="ALERTA">
      <formula>NOT(ISERROR(SEARCH("ALERTA",AV75)))</formula>
    </cfRule>
    <cfRule type="containsText" dxfId="1297" priority="119" stopIfTrue="1" operator="containsText" text="OK">
      <formula>NOT(ISERROR(SEARCH("OK",AV75)))</formula>
    </cfRule>
  </conditionalFormatting>
  <conditionalFormatting sqref="BH75">
    <cfRule type="containsText" dxfId="1296" priority="113" operator="containsText" text="Cumplida">
      <formula>NOT(ISERROR(SEARCH("Cumplida",BH75)))</formula>
    </cfRule>
    <cfRule type="containsText" dxfId="1295" priority="114" operator="containsText" text="Pendiente">
      <formula>NOT(ISERROR(SEARCH("Pendiente",BH75)))</formula>
    </cfRule>
    <cfRule type="containsText" dxfId="1294" priority="115" operator="containsText" text="Cumplida">
      <formula>NOT(ISERROR(SEARCH("Cumplida",BH75)))</formula>
    </cfRule>
  </conditionalFormatting>
  <conditionalFormatting sqref="BH75">
    <cfRule type="containsText" dxfId="1293" priority="112" stopIfTrue="1" operator="containsText" text="CUMPLIDA">
      <formula>NOT(ISERROR(SEARCH("CUMPLIDA",BH75)))</formula>
    </cfRule>
  </conditionalFormatting>
  <conditionalFormatting sqref="BE75">
    <cfRule type="dataBar" priority="111">
      <dataBar>
        <cfvo type="min"/>
        <cfvo type="max"/>
        <color rgb="FF638EC6"/>
      </dataBar>
    </cfRule>
  </conditionalFormatting>
  <conditionalFormatting sqref="BH75">
    <cfRule type="containsText" dxfId="1292" priority="110" stopIfTrue="1" operator="containsText" text="INCUMPLIDA">
      <formula>NOT(ISERROR(SEARCH("INCUMPLIDA",BH75)))</formula>
    </cfRule>
  </conditionalFormatting>
  <conditionalFormatting sqref="AV75">
    <cfRule type="dataBar" priority="109">
      <dataBar>
        <cfvo type="min"/>
        <cfvo type="max"/>
        <color rgb="FF638EC6"/>
      </dataBar>
    </cfRule>
  </conditionalFormatting>
  <conditionalFormatting sqref="AY75">
    <cfRule type="containsText" dxfId="1291" priority="108" stopIfTrue="1" operator="containsText" text="CUMPLIDA">
      <formula>NOT(ISERROR(SEARCH("CUMPLIDA",AY75)))</formula>
    </cfRule>
  </conditionalFormatting>
  <conditionalFormatting sqref="AY75">
    <cfRule type="containsText" dxfId="1290" priority="107" stopIfTrue="1" operator="containsText" text="INCUMPLIDA">
      <formula>NOT(ISERROR(SEARCH("INCUMPLIDA",AY75)))</formula>
    </cfRule>
  </conditionalFormatting>
  <conditionalFormatting sqref="AY75">
    <cfRule type="containsText" dxfId="1289" priority="106" stopIfTrue="1" operator="containsText" text="PENDIENTE">
      <formula>NOT(ISERROR(SEARCH("PENDIENTE",AY75)))</formula>
    </cfRule>
  </conditionalFormatting>
  <conditionalFormatting sqref="BJ75">
    <cfRule type="containsText" dxfId="1288" priority="103" operator="containsText" text="cerrada">
      <formula>NOT(ISERROR(SEARCH("cerrada",BJ75)))</formula>
    </cfRule>
    <cfRule type="containsText" dxfId="1287" priority="104" operator="containsText" text="cerrado">
      <formula>NOT(ISERROR(SEARCH("cerrado",BJ75)))</formula>
    </cfRule>
    <cfRule type="containsText" dxfId="1286" priority="105" operator="containsText" text="Abierto">
      <formula>NOT(ISERROR(SEARCH("Abierto",BJ75)))</formula>
    </cfRule>
  </conditionalFormatting>
  <conditionalFormatting sqref="BJ75">
    <cfRule type="containsText" dxfId="1285" priority="100" operator="containsText" text="cerrada">
      <formula>NOT(ISERROR(SEARCH("cerrada",BJ75)))</formula>
    </cfRule>
    <cfRule type="containsText" dxfId="1284" priority="101" operator="containsText" text="cerrado">
      <formula>NOT(ISERROR(SEARCH("cerrado",BJ75)))</formula>
    </cfRule>
    <cfRule type="containsText" dxfId="1283" priority="102" operator="containsText" text="Abierto">
      <formula>NOT(ISERROR(SEARCH("Abierto",BJ75)))</formula>
    </cfRule>
  </conditionalFormatting>
  <conditionalFormatting sqref="AV78 BE78">
    <cfRule type="containsText" dxfId="1282" priority="95" stopIfTrue="1" operator="containsText" text="EN TERMINO">
      <formula>NOT(ISERROR(SEARCH("EN TERMINO",AV78)))</formula>
    </cfRule>
    <cfRule type="containsText" priority="96" operator="containsText" text="AMARILLO">
      <formula>NOT(ISERROR(SEARCH("AMARILLO",AV78)))</formula>
    </cfRule>
    <cfRule type="containsText" dxfId="1281" priority="97" stopIfTrue="1" operator="containsText" text="ALERTA">
      <formula>NOT(ISERROR(SEARCH("ALERTA",AV78)))</formula>
    </cfRule>
    <cfRule type="containsText" dxfId="1280" priority="98" stopIfTrue="1" operator="containsText" text="OK">
      <formula>NOT(ISERROR(SEARCH("OK",AV78)))</formula>
    </cfRule>
  </conditionalFormatting>
  <conditionalFormatting sqref="BH78">
    <cfRule type="containsText" dxfId="1279" priority="92" operator="containsText" text="Cumplida">
      <formula>NOT(ISERROR(SEARCH("Cumplida",BH78)))</formula>
    </cfRule>
    <cfRule type="containsText" dxfId="1278" priority="93" operator="containsText" text="Pendiente">
      <formula>NOT(ISERROR(SEARCH("Pendiente",BH78)))</formula>
    </cfRule>
    <cfRule type="containsText" dxfId="1277" priority="94" operator="containsText" text="Cumplida">
      <formula>NOT(ISERROR(SEARCH("Cumplida",BH78)))</formula>
    </cfRule>
  </conditionalFormatting>
  <conditionalFormatting sqref="BH78">
    <cfRule type="containsText" dxfId="1276" priority="91" stopIfTrue="1" operator="containsText" text="CUMPLIDA">
      <formula>NOT(ISERROR(SEARCH("CUMPLIDA",BH78)))</formula>
    </cfRule>
  </conditionalFormatting>
  <conditionalFormatting sqref="BE78">
    <cfRule type="dataBar" priority="90">
      <dataBar>
        <cfvo type="min"/>
        <cfvo type="max"/>
        <color rgb="FF638EC6"/>
      </dataBar>
    </cfRule>
  </conditionalFormatting>
  <conditionalFormatting sqref="BH78">
    <cfRule type="containsText" dxfId="1275" priority="89" stopIfTrue="1" operator="containsText" text="INCUMPLIDA">
      <formula>NOT(ISERROR(SEARCH("INCUMPLIDA",BH78)))</formula>
    </cfRule>
  </conditionalFormatting>
  <conditionalFormatting sqref="AV78">
    <cfRule type="dataBar" priority="99">
      <dataBar>
        <cfvo type="min"/>
        <cfvo type="max"/>
        <color rgb="FF638EC6"/>
      </dataBar>
    </cfRule>
  </conditionalFormatting>
  <conditionalFormatting sqref="AV78 BE78">
    <cfRule type="containsText" dxfId="1274" priority="85" stopIfTrue="1" operator="containsText" text="EN TERMINO">
      <formula>NOT(ISERROR(SEARCH("EN TERMINO",AV78)))</formula>
    </cfRule>
    <cfRule type="containsText" priority="86" operator="containsText" text="AMARILLO">
      <formula>NOT(ISERROR(SEARCH("AMARILLO",AV78)))</formula>
    </cfRule>
    <cfRule type="containsText" dxfId="1273" priority="87" stopIfTrue="1" operator="containsText" text="ALERTA">
      <formula>NOT(ISERROR(SEARCH("ALERTA",AV78)))</formula>
    </cfRule>
    <cfRule type="containsText" dxfId="1272" priority="88" stopIfTrue="1" operator="containsText" text="OK">
      <formula>NOT(ISERROR(SEARCH("OK",AV78)))</formula>
    </cfRule>
  </conditionalFormatting>
  <conditionalFormatting sqref="BH78">
    <cfRule type="containsText" dxfId="1271" priority="82" operator="containsText" text="Cumplida">
      <formula>NOT(ISERROR(SEARCH("Cumplida",BH78)))</formula>
    </cfRule>
    <cfRule type="containsText" dxfId="1270" priority="83" operator="containsText" text="Pendiente">
      <formula>NOT(ISERROR(SEARCH("Pendiente",BH78)))</formula>
    </cfRule>
    <cfRule type="containsText" dxfId="1269" priority="84" operator="containsText" text="Cumplida">
      <formula>NOT(ISERROR(SEARCH("Cumplida",BH78)))</formula>
    </cfRule>
  </conditionalFormatting>
  <conditionalFormatting sqref="BH78">
    <cfRule type="containsText" dxfId="1268" priority="81" stopIfTrue="1" operator="containsText" text="CUMPLIDA">
      <formula>NOT(ISERROR(SEARCH("CUMPLIDA",BH78)))</formula>
    </cfRule>
  </conditionalFormatting>
  <conditionalFormatting sqref="BE78">
    <cfRule type="dataBar" priority="80">
      <dataBar>
        <cfvo type="min"/>
        <cfvo type="max"/>
        <color rgb="FF638EC6"/>
      </dataBar>
    </cfRule>
  </conditionalFormatting>
  <conditionalFormatting sqref="BH78">
    <cfRule type="containsText" dxfId="1267" priority="79" stopIfTrue="1" operator="containsText" text="INCUMPLIDA">
      <formula>NOT(ISERROR(SEARCH("INCUMPLIDA",BH78)))</formula>
    </cfRule>
  </conditionalFormatting>
  <conditionalFormatting sqref="AV78">
    <cfRule type="dataBar" priority="78">
      <dataBar>
        <cfvo type="min"/>
        <cfvo type="max"/>
        <color rgb="FF638EC6"/>
      </dataBar>
    </cfRule>
  </conditionalFormatting>
  <conditionalFormatting sqref="AY78">
    <cfRule type="containsText" dxfId="1266" priority="77" stopIfTrue="1" operator="containsText" text="CUMPLIDA">
      <formula>NOT(ISERROR(SEARCH("CUMPLIDA",AY78)))</formula>
    </cfRule>
  </conditionalFormatting>
  <conditionalFormatting sqref="AY78">
    <cfRule type="containsText" dxfId="1265" priority="76" stopIfTrue="1" operator="containsText" text="INCUMPLIDA">
      <formula>NOT(ISERROR(SEARCH("INCUMPLIDA",AY78)))</formula>
    </cfRule>
  </conditionalFormatting>
  <conditionalFormatting sqref="AY78">
    <cfRule type="containsText" dxfId="1264" priority="75" stopIfTrue="1" operator="containsText" text="PENDIENTE">
      <formula>NOT(ISERROR(SEARCH("PENDIENTE",AY78)))</formula>
    </cfRule>
  </conditionalFormatting>
  <conditionalFormatting sqref="BJ78">
    <cfRule type="containsText" dxfId="1263" priority="72" operator="containsText" text="cerrada">
      <formula>NOT(ISERROR(SEARCH("cerrada",BJ78)))</formula>
    </cfRule>
    <cfRule type="containsText" dxfId="1262" priority="73" operator="containsText" text="cerrado">
      <formula>NOT(ISERROR(SEARCH("cerrado",BJ78)))</formula>
    </cfRule>
    <cfRule type="containsText" dxfId="1261" priority="74" operator="containsText" text="Abierto">
      <formula>NOT(ISERROR(SEARCH("Abierto",BJ78)))</formula>
    </cfRule>
  </conditionalFormatting>
  <conditionalFormatting sqref="BJ78">
    <cfRule type="containsText" dxfId="1260" priority="69" operator="containsText" text="cerrada">
      <formula>NOT(ISERROR(SEARCH("cerrada",BJ78)))</formula>
    </cfRule>
    <cfRule type="containsText" dxfId="1259" priority="70" operator="containsText" text="cerrado">
      <formula>NOT(ISERROR(SEARCH("cerrado",BJ78)))</formula>
    </cfRule>
    <cfRule type="containsText" dxfId="1258" priority="71" operator="containsText" text="Abierto">
      <formula>NOT(ISERROR(SEARCH("Abierto",BJ78)))</formula>
    </cfRule>
  </conditionalFormatting>
  <conditionalFormatting sqref="BE59:BE64 AV59:AV64">
    <cfRule type="containsText" dxfId="1257" priority="64" stopIfTrue="1" operator="containsText" text="EN TERMINO">
      <formula>NOT(ISERROR(SEARCH("EN TERMINO",AV59)))</formula>
    </cfRule>
    <cfRule type="containsText" priority="65" operator="containsText" text="AMARILLO">
      <formula>NOT(ISERROR(SEARCH("AMARILLO",AV59)))</formula>
    </cfRule>
    <cfRule type="containsText" dxfId="1256" priority="66" stopIfTrue="1" operator="containsText" text="ALERTA">
      <formula>NOT(ISERROR(SEARCH("ALERTA",AV59)))</formula>
    </cfRule>
    <cfRule type="containsText" dxfId="1255" priority="67" stopIfTrue="1" operator="containsText" text="OK">
      <formula>NOT(ISERROR(SEARCH("OK",AV59)))</formula>
    </cfRule>
  </conditionalFormatting>
  <conditionalFormatting sqref="BH59:BH64">
    <cfRule type="containsText" dxfId="1254" priority="61" operator="containsText" text="Cumplida">
      <formula>NOT(ISERROR(SEARCH("Cumplida",BH59)))</formula>
    </cfRule>
    <cfRule type="containsText" dxfId="1253" priority="62" operator="containsText" text="Pendiente">
      <formula>NOT(ISERROR(SEARCH("Pendiente",BH59)))</formula>
    </cfRule>
    <cfRule type="containsText" dxfId="1252" priority="63" operator="containsText" text="Cumplida">
      <formula>NOT(ISERROR(SEARCH("Cumplida",BH59)))</formula>
    </cfRule>
  </conditionalFormatting>
  <conditionalFormatting sqref="BH59:BH64">
    <cfRule type="containsText" dxfId="1251" priority="60" stopIfTrue="1" operator="containsText" text="CUMPLIDA">
      <formula>NOT(ISERROR(SEARCH("CUMPLIDA",BH59)))</formula>
    </cfRule>
  </conditionalFormatting>
  <conditionalFormatting sqref="BJ59:BJ64">
    <cfRule type="containsText" dxfId="1250" priority="57" operator="containsText" text="cerrada">
      <formula>NOT(ISERROR(SEARCH("cerrada",BJ59)))</formula>
    </cfRule>
    <cfRule type="containsText" dxfId="1249" priority="58" operator="containsText" text="cerrado">
      <formula>NOT(ISERROR(SEARCH("cerrado",BJ59)))</formula>
    </cfRule>
    <cfRule type="containsText" dxfId="1248" priority="59" operator="containsText" text="Abierto">
      <formula>NOT(ISERROR(SEARCH("Abierto",BJ59)))</formula>
    </cfRule>
  </conditionalFormatting>
  <conditionalFormatting sqref="BE59:BE64">
    <cfRule type="dataBar" priority="56">
      <dataBar>
        <cfvo type="min"/>
        <cfvo type="max"/>
        <color rgb="FF638EC6"/>
      </dataBar>
    </cfRule>
  </conditionalFormatting>
  <conditionalFormatting sqref="BH59:BH64">
    <cfRule type="containsText" dxfId="1247" priority="55" stopIfTrue="1" operator="containsText" text="INCUMPLIDA">
      <formula>NOT(ISERROR(SEARCH("INCUMPLIDA",BH59)))</formula>
    </cfRule>
  </conditionalFormatting>
  <conditionalFormatting sqref="AV59:AV64">
    <cfRule type="dataBar" priority="68">
      <dataBar>
        <cfvo type="min"/>
        <cfvo type="max"/>
        <color rgb="FF638EC6"/>
      </dataBar>
    </cfRule>
  </conditionalFormatting>
  <conditionalFormatting sqref="BE59:BE64 AV59:AV64">
    <cfRule type="containsText" dxfId="1246" priority="51" stopIfTrue="1" operator="containsText" text="EN TERMINO">
      <formula>NOT(ISERROR(SEARCH("EN TERMINO",AV59)))</formula>
    </cfRule>
    <cfRule type="containsText" priority="52" operator="containsText" text="AMARILLO">
      <formula>NOT(ISERROR(SEARCH("AMARILLO",AV59)))</formula>
    </cfRule>
    <cfRule type="containsText" dxfId="1245" priority="53" stopIfTrue="1" operator="containsText" text="ALERTA">
      <formula>NOT(ISERROR(SEARCH("ALERTA",AV59)))</formula>
    </cfRule>
    <cfRule type="containsText" dxfId="1244" priority="54" stopIfTrue="1" operator="containsText" text="OK">
      <formula>NOT(ISERROR(SEARCH("OK",AV59)))</formula>
    </cfRule>
  </conditionalFormatting>
  <conditionalFormatting sqref="BH59:BH64">
    <cfRule type="containsText" dxfId="1243" priority="48" operator="containsText" text="Cumplida">
      <formula>NOT(ISERROR(SEARCH("Cumplida",BH59)))</formula>
    </cfRule>
    <cfRule type="containsText" dxfId="1242" priority="49" operator="containsText" text="Pendiente">
      <formula>NOT(ISERROR(SEARCH("Pendiente",BH59)))</formula>
    </cfRule>
    <cfRule type="containsText" dxfId="1241" priority="50" operator="containsText" text="Cumplida">
      <formula>NOT(ISERROR(SEARCH("Cumplida",BH59)))</formula>
    </cfRule>
  </conditionalFormatting>
  <conditionalFormatting sqref="BH59:BH64">
    <cfRule type="containsText" dxfId="1240" priority="47" stopIfTrue="1" operator="containsText" text="CUMPLIDA">
      <formula>NOT(ISERROR(SEARCH("CUMPLIDA",BH59)))</formula>
    </cfRule>
  </conditionalFormatting>
  <conditionalFormatting sqref="BJ59:BJ64">
    <cfRule type="containsText" dxfId="1239" priority="44" operator="containsText" text="cerrada">
      <formula>NOT(ISERROR(SEARCH("cerrada",BJ59)))</formula>
    </cfRule>
    <cfRule type="containsText" dxfId="1238" priority="45" operator="containsText" text="cerrado">
      <formula>NOT(ISERROR(SEARCH("cerrado",BJ59)))</formula>
    </cfRule>
    <cfRule type="containsText" dxfId="1237" priority="46" operator="containsText" text="Abierto">
      <formula>NOT(ISERROR(SEARCH("Abierto",BJ59)))</formula>
    </cfRule>
  </conditionalFormatting>
  <conditionalFormatting sqref="BE59:BE64">
    <cfRule type="dataBar" priority="43">
      <dataBar>
        <cfvo type="min"/>
        <cfvo type="max"/>
        <color rgb="FF638EC6"/>
      </dataBar>
    </cfRule>
  </conditionalFormatting>
  <conditionalFormatting sqref="BH59:BH64">
    <cfRule type="containsText" dxfId="1236" priority="42" stopIfTrue="1" operator="containsText" text="INCUMPLIDA">
      <formula>NOT(ISERROR(SEARCH("INCUMPLIDA",BH59)))</formula>
    </cfRule>
  </conditionalFormatting>
  <conditionalFormatting sqref="AV59:AV64">
    <cfRule type="dataBar" priority="41">
      <dataBar>
        <cfvo type="min"/>
        <cfvo type="max"/>
        <color rgb="FF638EC6"/>
      </dataBar>
    </cfRule>
  </conditionalFormatting>
  <conditionalFormatting sqref="AY59:AY64">
    <cfRule type="containsText" dxfId="1235" priority="40" stopIfTrue="1" operator="containsText" text="CUMPLIDA">
      <formula>NOT(ISERROR(SEARCH("CUMPLIDA",AY59)))</formula>
    </cfRule>
  </conditionalFormatting>
  <conditionalFormatting sqref="AY59:AY64">
    <cfRule type="containsText" dxfId="1234" priority="39" stopIfTrue="1" operator="containsText" text="INCUMPLIDA">
      <formula>NOT(ISERROR(SEARCH("INCUMPLIDA",AY59)))</formula>
    </cfRule>
  </conditionalFormatting>
  <conditionalFormatting sqref="AY59:AY64">
    <cfRule type="containsText" dxfId="1233" priority="38" stopIfTrue="1" operator="containsText" text="PENDIENTE">
      <formula>NOT(ISERROR(SEARCH("PENDIENTE",AY59)))</formula>
    </cfRule>
  </conditionalFormatting>
  <conditionalFormatting sqref="BJ65:BJ66">
    <cfRule type="containsText" dxfId="1232" priority="35" operator="containsText" text="cerrada">
      <formula>NOT(ISERROR(SEARCH("cerrada",BJ65)))</formula>
    </cfRule>
    <cfRule type="containsText" dxfId="1231" priority="36" operator="containsText" text="cerrado">
      <formula>NOT(ISERROR(SEARCH("cerrado",BJ65)))</formula>
    </cfRule>
    <cfRule type="containsText" dxfId="1230" priority="37" operator="containsText" text="Abierto">
      <formula>NOT(ISERROR(SEARCH("Abierto",BJ65)))</formula>
    </cfRule>
  </conditionalFormatting>
  <conditionalFormatting sqref="BJ65:BJ66">
    <cfRule type="containsText" dxfId="1229" priority="32" operator="containsText" text="cerrada">
      <formula>NOT(ISERROR(SEARCH("cerrada",BJ65)))</formula>
    </cfRule>
    <cfRule type="containsText" dxfId="1228" priority="33" operator="containsText" text="cerrado">
      <formula>NOT(ISERROR(SEARCH("cerrado",BJ65)))</formula>
    </cfRule>
    <cfRule type="containsText" dxfId="1227" priority="34" operator="containsText" text="Abierto">
      <formula>NOT(ISERROR(SEARCH("Abierto",BJ65)))</formula>
    </cfRule>
  </conditionalFormatting>
  <conditionalFormatting sqref="BE67:BE70 AV67:AV70">
    <cfRule type="containsText" dxfId="1226" priority="27" stopIfTrue="1" operator="containsText" text="EN TERMINO">
      <formula>NOT(ISERROR(SEARCH("EN TERMINO",AV67)))</formula>
    </cfRule>
    <cfRule type="containsText" priority="28" operator="containsText" text="AMARILLO">
      <formula>NOT(ISERROR(SEARCH("AMARILLO",AV67)))</formula>
    </cfRule>
    <cfRule type="containsText" dxfId="1225" priority="29" stopIfTrue="1" operator="containsText" text="ALERTA">
      <formula>NOT(ISERROR(SEARCH("ALERTA",AV67)))</formula>
    </cfRule>
    <cfRule type="containsText" dxfId="1224" priority="30" stopIfTrue="1" operator="containsText" text="OK">
      <formula>NOT(ISERROR(SEARCH("OK",AV67)))</formula>
    </cfRule>
  </conditionalFormatting>
  <conditionalFormatting sqref="BH67:BH70">
    <cfRule type="containsText" dxfId="1223" priority="24" operator="containsText" text="Cumplida">
      <formula>NOT(ISERROR(SEARCH("Cumplida",BH67)))</formula>
    </cfRule>
    <cfRule type="containsText" dxfId="1222" priority="25" operator="containsText" text="Pendiente">
      <formula>NOT(ISERROR(SEARCH("Pendiente",BH67)))</formula>
    </cfRule>
    <cfRule type="containsText" dxfId="1221" priority="26" operator="containsText" text="Cumplida">
      <formula>NOT(ISERROR(SEARCH("Cumplida",BH67)))</formula>
    </cfRule>
  </conditionalFormatting>
  <conditionalFormatting sqref="BH67:BH70">
    <cfRule type="containsText" dxfId="1220" priority="23" stopIfTrue="1" operator="containsText" text="CUMPLIDA">
      <formula>NOT(ISERROR(SEARCH("CUMPLIDA",BH67)))</formula>
    </cfRule>
  </conditionalFormatting>
  <conditionalFormatting sqref="BJ67:BJ70">
    <cfRule type="containsText" dxfId="1219" priority="20" operator="containsText" text="cerrada">
      <formula>NOT(ISERROR(SEARCH("cerrada",BJ67)))</formula>
    </cfRule>
    <cfRule type="containsText" dxfId="1218" priority="21" operator="containsText" text="cerrado">
      <formula>NOT(ISERROR(SEARCH("cerrado",BJ67)))</formula>
    </cfRule>
    <cfRule type="containsText" dxfId="1217" priority="22" operator="containsText" text="Abierto">
      <formula>NOT(ISERROR(SEARCH("Abierto",BJ67)))</formula>
    </cfRule>
  </conditionalFormatting>
  <conditionalFormatting sqref="BE67:BE70">
    <cfRule type="dataBar" priority="19">
      <dataBar>
        <cfvo type="min"/>
        <cfvo type="max"/>
        <color rgb="FF638EC6"/>
      </dataBar>
    </cfRule>
  </conditionalFormatting>
  <conditionalFormatting sqref="BH67:BH70">
    <cfRule type="containsText" dxfId="1216" priority="18" stopIfTrue="1" operator="containsText" text="INCUMPLIDA">
      <formula>NOT(ISERROR(SEARCH("INCUMPLIDA",BH67)))</formula>
    </cfRule>
  </conditionalFormatting>
  <conditionalFormatting sqref="AV67:AV70">
    <cfRule type="dataBar" priority="31">
      <dataBar>
        <cfvo type="min"/>
        <cfvo type="max"/>
        <color rgb="FF638EC6"/>
      </dataBar>
    </cfRule>
  </conditionalFormatting>
  <conditionalFormatting sqref="BE67:BE70 AV67:AV70">
    <cfRule type="containsText" dxfId="1215" priority="14" stopIfTrue="1" operator="containsText" text="EN TERMINO">
      <formula>NOT(ISERROR(SEARCH("EN TERMINO",AV67)))</formula>
    </cfRule>
    <cfRule type="containsText" priority="15" operator="containsText" text="AMARILLO">
      <formula>NOT(ISERROR(SEARCH("AMARILLO",AV67)))</formula>
    </cfRule>
    <cfRule type="containsText" dxfId="1214" priority="16" stopIfTrue="1" operator="containsText" text="ALERTA">
      <formula>NOT(ISERROR(SEARCH("ALERTA",AV67)))</formula>
    </cfRule>
    <cfRule type="containsText" dxfId="1213" priority="17" stopIfTrue="1" operator="containsText" text="OK">
      <formula>NOT(ISERROR(SEARCH("OK",AV67)))</formula>
    </cfRule>
  </conditionalFormatting>
  <conditionalFormatting sqref="BH67:BH70">
    <cfRule type="containsText" dxfId="1212" priority="11" operator="containsText" text="Cumplida">
      <formula>NOT(ISERROR(SEARCH("Cumplida",BH67)))</formula>
    </cfRule>
    <cfRule type="containsText" dxfId="1211" priority="12" operator="containsText" text="Pendiente">
      <formula>NOT(ISERROR(SEARCH("Pendiente",BH67)))</formula>
    </cfRule>
    <cfRule type="containsText" dxfId="1210" priority="13" operator="containsText" text="Cumplida">
      <formula>NOT(ISERROR(SEARCH("Cumplida",BH67)))</formula>
    </cfRule>
  </conditionalFormatting>
  <conditionalFormatting sqref="BH67:BH70">
    <cfRule type="containsText" dxfId="1209" priority="10" stopIfTrue="1" operator="containsText" text="CUMPLIDA">
      <formula>NOT(ISERROR(SEARCH("CUMPLIDA",BH67)))</formula>
    </cfRule>
  </conditionalFormatting>
  <conditionalFormatting sqref="BJ67:BJ70">
    <cfRule type="containsText" dxfId="1208" priority="7" operator="containsText" text="cerrada">
      <formula>NOT(ISERROR(SEARCH("cerrada",BJ67)))</formula>
    </cfRule>
    <cfRule type="containsText" dxfId="1207" priority="8" operator="containsText" text="cerrado">
      <formula>NOT(ISERROR(SEARCH("cerrado",BJ67)))</formula>
    </cfRule>
    <cfRule type="containsText" dxfId="1206" priority="9" operator="containsText" text="Abierto">
      <formula>NOT(ISERROR(SEARCH("Abierto",BJ67)))</formula>
    </cfRule>
  </conditionalFormatting>
  <conditionalFormatting sqref="BE67:BE70">
    <cfRule type="dataBar" priority="6">
      <dataBar>
        <cfvo type="min"/>
        <cfvo type="max"/>
        <color rgb="FF638EC6"/>
      </dataBar>
    </cfRule>
  </conditionalFormatting>
  <conditionalFormatting sqref="BH67:BH70">
    <cfRule type="containsText" dxfId="1205" priority="5" stopIfTrue="1" operator="containsText" text="INCUMPLIDA">
      <formula>NOT(ISERROR(SEARCH("INCUMPLIDA",BH67)))</formula>
    </cfRule>
  </conditionalFormatting>
  <conditionalFormatting sqref="AV67:AV70">
    <cfRule type="dataBar" priority="4">
      <dataBar>
        <cfvo type="min"/>
        <cfvo type="max"/>
        <color rgb="FF638EC6"/>
      </dataBar>
    </cfRule>
  </conditionalFormatting>
  <conditionalFormatting sqref="AY67:AY70">
    <cfRule type="containsText" dxfId="1204" priority="3" stopIfTrue="1" operator="containsText" text="CUMPLIDA">
      <formula>NOT(ISERROR(SEARCH("CUMPLIDA",AY67)))</formula>
    </cfRule>
  </conditionalFormatting>
  <conditionalFormatting sqref="AY67:AY70">
    <cfRule type="containsText" dxfId="1203" priority="2" stopIfTrue="1" operator="containsText" text="INCUMPLIDA">
      <formula>NOT(ISERROR(SEARCH("INCUMPLIDA",AY67)))</formula>
    </cfRule>
  </conditionalFormatting>
  <conditionalFormatting sqref="AY67:AY70">
    <cfRule type="containsText" dxfId="1202" priority="1" stopIfTrue="1" operator="containsText" text="PENDIENTE">
      <formula>NOT(ISERROR(SEARCH("PENDIENTE",AY67)))</formula>
    </cfRule>
  </conditionalFormatting>
  <dataValidations count="12">
    <dataValidation type="list" allowBlank="1" showInputMessage="1" showErrorMessage="1" sqref="P269 P241:P260 H211:H240 P277:P313 H171:H180 P203:P226 H74:H78 P198:P199 H183:H202 P191 P178:P187 P5:P76 H261:H268 P78:P175">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58 AE44:AE52 W81:X87 W174:X174 AE99 AE116 AE93 AE103:AE11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243:I251 I90:I92 I79:I88 I180 I171:I178 I38:I58 I71:I73">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S51:S52 S86:S88 K241:K244 K86:K88 S79:S84 S38:S41 K79:K84 K51:K52 L86 L84 S58 J50 K58 S45 K174 U174 K38:K46 S71 K71">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241:I242">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85 S85 J82:J92 J79:J80 J51:J58 J38:J49 J71:J72 S72 K72">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38:L43 L81 L84 L88 S53:S57 S46:S50 K47:K50 K53:K57 S42:S4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79 M81:M88 M172 M38:M58">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79:X79 W38:X58 W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81:V88 V79 W88:X88 V80:X80 V38:V58 W71:X71 V6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44:L58 L87 L79:L80 L82:L83 L85 M173 V71">
      <formula1>0</formula1>
      <formula2>390</formula2>
    </dataValidation>
    <dataValidation type="list" allowBlank="1" showInputMessage="1" showErrorMessage="1" sqref="N277:N313 N38:N64 N227:N269 N5:N31 N71:N215">
      <formula1>"Correctiva, Preventiva, Acción de mejora"</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89"/>
  <sheetViews>
    <sheetView zoomScale="64" zoomScaleNormal="64" workbookViewId="0">
      <pane xSplit="12" ySplit="2" topLeftCell="AO6" activePane="bottomRight" state="frozen"/>
      <selection pane="topRight" activeCell="M1" sqref="M1"/>
      <selection pane="bottomLeft" activeCell="A3" sqref="A3"/>
      <selection pane="bottomRight" activeCell="AQ12" sqref="AQ12"/>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0" width="11.42578125" style="1" customWidth="1"/>
    <col min="51" max="59" width="11.42578125" style="1" hidden="1" customWidth="1" outlineLevel="1"/>
    <col min="60" max="60" width="11.42578125" style="1" collapsed="1"/>
    <col min="61" max="16384" width="11.42578125" style="1"/>
  </cols>
  <sheetData>
    <row r="1" spans="1:63"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901" t="s">
        <v>858</v>
      </c>
      <c r="Y1" s="901"/>
      <c r="Z1" s="901"/>
      <c r="AA1" s="901"/>
      <c r="AB1" s="901"/>
      <c r="AC1" s="901"/>
      <c r="AD1" s="901"/>
      <c r="AE1" s="901"/>
      <c r="AF1" s="343"/>
      <c r="AG1" s="899" t="s">
        <v>860</v>
      </c>
      <c r="AH1" s="899"/>
      <c r="AI1" s="899"/>
      <c r="AJ1" s="899"/>
      <c r="AK1" s="899"/>
      <c r="AL1" s="899"/>
      <c r="AM1" s="899"/>
      <c r="AN1" s="899"/>
      <c r="AO1" s="344"/>
      <c r="AP1" s="926" t="s">
        <v>861</v>
      </c>
      <c r="AQ1" s="926"/>
      <c r="AR1" s="926"/>
      <c r="AS1" s="926"/>
      <c r="AT1" s="926"/>
      <c r="AU1" s="926"/>
      <c r="AV1" s="926"/>
      <c r="AW1" s="926"/>
      <c r="AX1" s="349"/>
      <c r="AY1" s="920" t="s">
        <v>862</v>
      </c>
      <c r="AZ1" s="920"/>
      <c r="BA1" s="920"/>
      <c r="BB1" s="920"/>
      <c r="BC1" s="920"/>
      <c r="BD1" s="920"/>
      <c r="BE1" s="920"/>
      <c r="BF1" s="920"/>
      <c r="BG1" s="954" t="s">
        <v>2</v>
      </c>
      <c r="BH1" s="954"/>
      <c r="BI1" s="954"/>
      <c r="BJ1" s="954"/>
      <c r="BK1" s="954"/>
    </row>
    <row r="2" spans="1:63"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900" t="s">
        <v>77</v>
      </c>
      <c r="Y2" s="900" t="s">
        <v>24</v>
      </c>
      <c r="Z2" s="900" t="s">
        <v>25</v>
      </c>
      <c r="AA2" s="900" t="s">
        <v>26</v>
      </c>
      <c r="AB2" s="900" t="s">
        <v>73</v>
      </c>
      <c r="AC2" s="900" t="s">
        <v>27</v>
      </c>
      <c r="AD2" s="900" t="s">
        <v>28</v>
      </c>
      <c r="AE2" s="900" t="s">
        <v>29</v>
      </c>
      <c r="AF2" s="345"/>
      <c r="AG2" s="898" t="s">
        <v>30</v>
      </c>
      <c r="AH2" s="898" t="s">
        <v>31</v>
      </c>
      <c r="AI2" s="898" t="s">
        <v>32</v>
      </c>
      <c r="AJ2" s="898" t="s">
        <v>33</v>
      </c>
      <c r="AK2" s="898" t="s">
        <v>74</v>
      </c>
      <c r="AL2" s="898" t="s">
        <v>34</v>
      </c>
      <c r="AM2" s="898" t="s">
        <v>35</v>
      </c>
      <c r="AN2" s="898" t="s">
        <v>36</v>
      </c>
      <c r="AO2" s="346"/>
      <c r="AP2" s="904" t="s">
        <v>37</v>
      </c>
      <c r="AQ2" s="904" t="s">
        <v>38</v>
      </c>
      <c r="AR2" s="904" t="s">
        <v>39</v>
      </c>
      <c r="AS2" s="904" t="s">
        <v>40</v>
      </c>
      <c r="AT2" s="904" t="s">
        <v>75</v>
      </c>
      <c r="AU2" s="904" t="s">
        <v>41</v>
      </c>
      <c r="AV2" s="904" t="s">
        <v>42</v>
      </c>
      <c r="AW2" s="904" t="s">
        <v>43</v>
      </c>
      <c r="AX2" s="350"/>
      <c r="AY2" s="889" t="s">
        <v>37</v>
      </c>
      <c r="AZ2" s="889" t="s">
        <v>38</v>
      </c>
      <c r="BA2" s="889" t="s">
        <v>39</v>
      </c>
      <c r="BB2" s="889" t="s">
        <v>40</v>
      </c>
      <c r="BC2" s="889" t="s">
        <v>76</v>
      </c>
      <c r="BD2" s="889" t="s">
        <v>41</v>
      </c>
      <c r="BE2" s="889" t="s">
        <v>42</v>
      </c>
      <c r="BF2" s="889" t="s">
        <v>43</v>
      </c>
      <c r="BG2" s="903" t="s">
        <v>44</v>
      </c>
      <c r="BH2" s="903" t="s">
        <v>859</v>
      </c>
      <c r="BI2" s="903" t="s">
        <v>46</v>
      </c>
      <c r="BJ2" s="903" t="s">
        <v>47</v>
      </c>
      <c r="BK2" s="902" t="s">
        <v>48</v>
      </c>
    </row>
    <row r="3" spans="1:63"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900"/>
      <c r="Y3" s="900"/>
      <c r="Z3" s="900"/>
      <c r="AA3" s="900"/>
      <c r="AB3" s="900"/>
      <c r="AC3" s="900"/>
      <c r="AD3" s="900"/>
      <c r="AE3" s="900"/>
      <c r="AF3" s="345" t="s">
        <v>44</v>
      </c>
      <c r="AG3" s="898"/>
      <c r="AH3" s="898"/>
      <c r="AI3" s="898"/>
      <c r="AJ3" s="898"/>
      <c r="AK3" s="898"/>
      <c r="AL3" s="898"/>
      <c r="AM3" s="898"/>
      <c r="AN3" s="898"/>
      <c r="AO3" s="346" t="s">
        <v>44</v>
      </c>
      <c r="AP3" s="904"/>
      <c r="AQ3" s="904"/>
      <c r="AR3" s="904"/>
      <c r="AS3" s="904"/>
      <c r="AT3" s="904"/>
      <c r="AU3" s="904"/>
      <c r="AV3" s="904"/>
      <c r="AW3" s="904"/>
      <c r="AX3" s="350" t="s">
        <v>44</v>
      </c>
      <c r="AY3" s="889"/>
      <c r="AZ3" s="889"/>
      <c r="BA3" s="889"/>
      <c r="BB3" s="889"/>
      <c r="BC3" s="889"/>
      <c r="BD3" s="889"/>
      <c r="BE3" s="889"/>
      <c r="BF3" s="889"/>
      <c r="BG3" s="903"/>
      <c r="BH3" s="903"/>
      <c r="BI3" s="903"/>
      <c r="BJ3" s="903"/>
      <c r="BK3" s="902"/>
    </row>
    <row r="4" spans="1:63"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48" t="s">
        <v>51</v>
      </c>
      <c r="AQ4" s="348" t="s">
        <v>64</v>
      </c>
      <c r="AR4" s="348" t="s">
        <v>65</v>
      </c>
      <c r="AS4" s="348" t="s">
        <v>66</v>
      </c>
      <c r="AT4" s="348" t="s">
        <v>66</v>
      </c>
      <c r="AU4" s="348" t="s">
        <v>60</v>
      </c>
      <c r="AV4" s="348" t="s">
        <v>67</v>
      </c>
      <c r="AW4" s="348" t="s">
        <v>52</v>
      </c>
      <c r="AX4" s="348"/>
      <c r="AY4" s="351" t="s">
        <v>51</v>
      </c>
      <c r="AZ4" s="351" t="s">
        <v>64</v>
      </c>
      <c r="BA4" s="351" t="s">
        <v>65</v>
      </c>
      <c r="BB4" s="351" t="s">
        <v>66</v>
      </c>
      <c r="BC4" s="351" t="s">
        <v>66</v>
      </c>
      <c r="BD4" s="351" t="s">
        <v>60</v>
      </c>
      <c r="BE4" s="351" t="s">
        <v>67</v>
      </c>
      <c r="BF4" s="351" t="s">
        <v>52</v>
      </c>
      <c r="BG4" s="347" t="s">
        <v>68</v>
      </c>
      <c r="BH4" s="347"/>
      <c r="BI4" s="398" t="s">
        <v>68</v>
      </c>
      <c r="BJ4" s="347"/>
      <c r="BK4" s="902"/>
    </row>
    <row r="5" spans="1:63" s="464" customFormat="1" ht="35.1" customHeight="1" x14ac:dyDescent="0.25">
      <c r="A5" s="613"/>
      <c r="B5" s="613"/>
      <c r="C5" s="614" t="s">
        <v>154</v>
      </c>
      <c r="D5" s="613"/>
      <c r="E5" s="905" t="s">
        <v>594</v>
      </c>
      <c r="F5" s="613"/>
      <c r="G5" s="613">
        <v>1</v>
      </c>
      <c r="H5" s="615" t="s">
        <v>725</v>
      </c>
      <c r="I5" s="616" t="s">
        <v>585</v>
      </c>
      <c r="J5" s="613"/>
      <c r="K5" s="614" t="s">
        <v>1145</v>
      </c>
      <c r="L5" s="613" t="s">
        <v>1152</v>
      </c>
      <c r="M5" s="613">
        <v>1</v>
      </c>
      <c r="N5" s="614" t="s">
        <v>69</v>
      </c>
      <c r="O5" s="614" t="str">
        <f>IF(H5="","",VLOOKUP(H5,'[2]Procedimientos Publicar'!$C$5:$E$85,3,FALSE))</f>
        <v>SUB GERENCIA COMERCIAL</v>
      </c>
      <c r="P5" s="614" t="s">
        <v>577</v>
      </c>
      <c r="Q5" s="613"/>
      <c r="R5" s="613"/>
      <c r="S5" s="613"/>
      <c r="T5" s="617">
        <v>1</v>
      </c>
      <c r="U5" s="613"/>
      <c r="V5" s="613"/>
      <c r="W5" s="613"/>
      <c r="X5" s="618">
        <v>43830</v>
      </c>
      <c r="Y5" s="613"/>
      <c r="Z5" s="613"/>
      <c r="AA5" s="619" t="str">
        <f t="shared" ref="AA5:AA13" si="0">(IF(Z5="","",IF(OR($M5=0,$M5="",$X5=""),"",Z5/$M5)))</f>
        <v/>
      </c>
      <c r="AB5" s="620" t="str">
        <f t="shared" ref="AB5:AB13" si="1">(IF(OR($T5="",AA5=""),"",IF(OR($T5=0,AA5=0),0,IF((AA5*100%)/$T5&gt;100%,100%,(AA5*100%)/$T5))))</f>
        <v/>
      </c>
      <c r="AC5" s="460" t="str">
        <f t="shared" ref="AC5:AC13" si="2">IF(Z5="","",IF(AB5&lt;100%, IF(AB5&lt;25%, "ALERTA","EN TERMINO"), IF(AB5=100%, "OK", "EN TERMINO")))</f>
        <v/>
      </c>
      <c r="AF5" s="462" t="str">
        <f t="shared" ref="AF5:AF13" si="3">IF(AB5=100%,IF(AB5&gt;25%,"CUMPLIDA","PENDIENTE"),IF(AB5&lt;25%,"INCUMPLIDA","PENDIENTE"))</f>
        <v>PENDIENTE</v>
      </c>
      <c r="AG5" s="447">
        <v>44012</v>
      </c>
      <c r="AH5" s="754" t="s">
        <v>1138</v>
      </c>
      <c r="AI5" s="753">
        <v>1</v>
      </c>
      <c r="AJ5" s="745">
        <f>(IF(AI5="","",IF(OR($M5=0,$M5="",AG5=""),"",AI5/$M5)))</f>
        <v>1</v>
      </c>
      <c r="AK5" s="746">
        <f t="shared" ref="AK5" si="4">(IF(OR($T5="",AJ5=""),"",IF(OR($T5=0,AJ5=0),0,IF((AJ5*100%)/$T5&gt;100%,100%,(AJ5*100%)/$T5))))</f>
        <v>1</v>
      </c>
      <c r="AL5" s="736" t="str">
        <f t="shared" ref="AL5" si="5">IF(AI5="","",IF(AK5&lt;100%, IF(AK5&lt;25%, "ALERTA","EN TERMINO"), IF(AK5=100%, "OK", "EN TERMINO")))</f>
        <v>OK</v>
      </c>
      <c r="AM5" s="743" t="s">
        <v>1166</v>
      </c>
      <c r="AO5" s="738" t="str">
        <f>IF(AK5=100%,IF(AK5&gt;50%,"CUMPLIDA","PENDIENTE"),IF(AK5&lt;50%,"INCUMPLIDA","PENDIENTE"))</f>
        <v>CUMPLIDA</v>
      </c>
      <c r="AP5" s="735"/>
      <c r="AQ5" s="735"/>
      <c r="AR5" s="735"/>
      <c r="AS5" s="735"/>
      <c r="AT5" s="735"/>
      <c r="AU5" s="735"/>
      <c r="AV5" s="735"/>
      <c r="AW5" s="735"/>
      <c r="AX5" s="735"/>
      <c r="AY5" s="735"/>
      <c r="AZ5" s="735"/>
      <c r="BA5" s="735"/>
      <c r="BB5" s="735"/>
      <c r="BC5" s="735"/>
      <c r="BD5" s="735"/>
      <c r="BE5" s="735"/>
      <c r="BF5" s="735"/>
      <c r="BG5" s="738" t="str">
        <f>IF(AK5=100%,"CUMPLIDA","INCUMPLIDA")</f>
        <v>CUMPLIDA</v>
      </c>
      <c r="BH5" s="735"/>
      <c r="BI5" s="753" t="str">
        <f>IF(AO5="CUMPLIDA","CERRADO","ABIERTO")</f>
        <v>CERRADO</v>
      </c>
    </row>
    <row r="6" spans="1:63" s="464" customFormat="1" ht="35.1" customHeight="1" x14ac:dyDescent="0.25">
      <c r="A6" s="613"/>
      <c r="B6" s="613"/>
      <c r="C6" s="614" t="s">
        <v>154</v>
      </c>
      <c r="D6" s="613"/>
      <c r="E6" s="905"/>
      <c r="F6" s="613"/>
      <c r="G6" s="613">
        <v>2</v>
      </c>
      <c r="H6" s="615" t="s">
        <v>725</v>
      </c>
      <c r="I6" s="616" t="s">
        <v>586</v>
      </c>
      <c r="J6" s="613"/>
      <c r="K6" s="614" t="s">
        <v>1146</v>
      </c>
      <c r="L6" s="613" t="s">
        <v>1152</v>
      </c>
      <c r="M6" s="613">
        <v>1</v>
      </c>
      <c r="N6" s="614" t="s">
        <v>69</v>
      </c>
      <c r="O6" s="614" t="str">
        <f>IF(H6="","",VLOOKUP(H6,'[1]Procedimientos Publicar'!$C$6:$E$85,3,FALSE))</f>
        <v>SUB GERENCIA COMERCIAL</v>
      </c>
      <c r="P6" s="614" t="s">
        <v>577</v>
      </c>
      <c r="Q6" s="613"/>
      <c r="R6" s="613"/>
      <c r="S6" s="613"/>
      <c r="T6" s="617">
        <v>1</v>
      </c>
      <c r="U6" s="613"/>
      <c r="V6" s="613"/>
      <c r="W6" s="613"/>
      <c r="X6" s="618">
        <v>43830</v>
      </c>
      <c r="Y6" s="613"/>
      <c r="Z6" s="613"/>
      <c r="AA6" s="619" t="str">
        <f t="shared" si="0"/>
        <v/>
      </c>
      <c r="AB6" s="620" t="str">
        <f t="shared" si="1"/>
        <v/>
      </c>
      <c r="AC6" s="460" t="str">
        <f t="shared" si="2"/>
        <v/>
      </c>
      <c r="AF6" s="462" t="str">
        <f t="shared" si="3"/>
        <v>PENDIENTE</v>
      </c>
      <c r="AG6" s="447">
        <v>44012</v>
      </c>
      <c r="AH6" s="754" t="s">
        <v>1139</v>
      </c>
      <c r="AI6" s="753">
        <v>1</v>
      </c>
      <c r="AJ6" s="745">
        <f t="shared" ref="AJ6:AJ12" si="6">(IF(AI6="","",IF(OR($M6=0,$M6="",AG6=""),"",AI6/$M6)))</f>
        <v>1</v>
      </c>
      <c r="AK6" s="746">
        <f t="shared" ref="AK6:AK13" si="7">(IF(OR($T6="",AJ6=""),"",IF(OR($T6=0,AJ6=0),0,IF((AJ6*100%)/$T6&gt;100%,100%,(AJ6*100%)/$T6))))</f>
        <v>1</v>
      </c>
      <c r="AL6" s="736" t="str">
        <f t="shared" ref="AL6:AL13" si="8">IF(AI6="","",IF(AK6&lt;100%, IF(AK6&lt;25%, "ALERTA","EN TERMINO"), IF(AK6=100%, "OK", "EN TERMINO")))</f>
        <v>OK</v>
      </c>
      <c r="AM6" s="743" t="s">
        <v>1166</v>
      </c>
      <c r="AO6" s="738" t="str">
        <f t="shared" ref="AO6:AO13" si="9">IF(AK6=100%,IF(AK6&gt;50%,"CUMPLIDA","PENDIENTE"),IF(AK6&lt;50%,"INCUMPLIDA","PENDIENTE"))</f>
        <v>CUMPLIDA</v>
      </c>
      <c r="AP6" s="735"/>
      <c r="AQ6" s="735"/>
      <c r="AR6" s="735"/>
      <c r="AS6" s="735"/>
      <c r="AT6" s="735"/>
      <c r="AU6" s="735"/>
      <c r="AV6" s="735"/>
      <c r="AW6" s="735"/>
      <c r="AX6" s="735"/>
      <c r="AY6" s="735"/>
      <c r="AZ6" s="735"/>
      <c r="BA6" s="735"/>
      <c r="BB6" s="735"/>
      <c r="BC6" s="735"/>
      <c r="BD6" s="735"/>
      <c r="BE6" s="735"/>
      <c r="BF6" s="735"/>
      <c r="BG6" s="738" t="str">
        <f t="shared" ref="BG6:BG13" si="10">IF(AK6=100%,"CUMPLIDA","INCUMPLIDA")</f>
        <v>CUMPLIDA</v>
      </c>
      <c r="BH6" s="735"/>
      <c r="BI6" s="753" t="str">
        <f t="shared" ref="BI6:BI13" si="11">IF(AO6="CUMPLIDA","CERRADO","ABIERTO")</f>
        <v>CERRADO</v>
      </c>
    </row>
    <row r="7" spans="1:63" s="464" customFormat="1" ht="35.1" customHeight="1" x14ac:dyDescent="0.25">
      <c r="A7" s="613"/>
      <c r="B7" s="613"/>
      <c r="C7" s="614" t="s">
        <v>154</v>
      </c>
      <c r="D7" s="613"/>
      <c r="E7" s="905"/>
      <c r="F7" s="613"/>
      <c r="G7" s="613">
        <v>3</v>
      </c>
      <c r="H7" s="615" t="s">
        <v>725</v>
      </c>
      <c r="I7" s="621" t="s">
        <v>587</v>
      </c>
      <c r="J7" s="613"/>
      <c r="K7" s="614" t="s">
        <v>1147</v>
      </c>
      <c r="L7" s="613"/>
      <c r="M7" s="613">
        <v>1</v>
      </c>
      <c r="N7" s="614" t="s">
        <v>69</v>
      </c>
      <c r="O7" s="614" t="str">
        <f>IF(H7="","",VLOOKUP(H7,'[1]Procedimientos Publicar'!$C$6:$E$85,3,FALSE))</f>
        <v>SUB GERENCIA COMERCIAL</v>
      </c>
      <c r="P7" s="614" t="s">
        <v>577</v>
      </c>
      <c r="Q7" s="613"/>
      <c r="R7" s="613"/>
      <c r="S7" s="613"/>
      <c r="T7" s="617">
        <v>1</v>
      </c>
      <c r="U7" s="613"/>
      <c r="V7" s="613"/>
      <c r="W7" s="613"/>
      <c r="X7" s="618">
        <v>43830</v>
      </c>
      <c r="Y7" s="613"/>
      <c r="Z7" s="613"/>
      <c r="AA7" s="619" t="str">
        <f t="shared" si="0"/>
        <v/>
      </c>
      <c r="AB7" s="620" t="str">
        <f t="shared" si="1"/>
        <v/>
      </c>
      <c r="AC7" s="460" t="str">
        <f t="shared" si="2"/>
        <v/>
      </c>
      <c r="AF7" s="462" t="str">
        <f t="shared" si="3"/>
        <v>PENDIENTE</v>
      </c>
      <c r="AG7" s="447">
        <v>44012</v>
      </c>
      <c r="AH7" s="754" t="s">
        <v>1140</v>
      </c>
      <c r="AI7" s="742">
        <v>1</v>
      </c>
      <c r="AJ7" s="745">
        <f t="shared" si="6"/>
        <v>1</v>
      </c>
      <c r="AK7" s="746">
        <f t="shared" si="7"/>
        <v>1</v>
      </c>
      <c r="AL7" s="736" t="str">
        <f t="shared" si="8"/>
        <v>OK</v>
      </c>
      <c r="AM7" s="743" t="s">
        <v>1166</v>
      </c>
      <c r="AO7" s="738" t="str">
        <f t="shared" si="9"/>
        <v>CUMPLIDA</v>
      </c>
      <c r="AP7" s="735"/>
      <c r="AQ7" s="735"/>
      <c r="AR7" s="735"/>
      <c r="AS7" s="735"/>
      <c r="AT7" s="735"/>
      <c r="AU7" s="735"/>
      <c r="AV7" s="735"/>
      <c r="AW7" s="735"/>
      <c r="AX7" s="735"/>
      <c r="AY7" s="735"/>
      <c r="AZ7" s="735"/>
      <c r="BA7" s="735"/>
      <c r="BB7" s="735"/>
      <c r="BC7" s="735"/>
      <c r="BD7" s="735"/>
      <c r="BE7" s="735"/>
      <c r="BF7" s="735"/>
      <c r="BG7" s="738" t="str">
        <f t="shared" si="10"/>
        <v>CUMPLIDA</v>
      </c>
      <c r="BH7" s="735"/>
      <c r="BI7" s="753" t="str">
        <f t="shared" si="11"/>
        <v>CERRADO</v>
      </c>
    </row>
    <row r="8" spans="1:63" s="464" customFormat="1" ht="35.1" customHeight="1" x14ac:dyDescent="0.25">
      <c r="A8" s="613"/>
      <c r="B8" s="613"/>
      <c r="C8" s="614" t="s">
        <v>154</v>
      </c>
      <c r="D8" s="613"/>
      <c r="E8" s="905"/>
      <c r="F8" s="613"/>
      <c r="G8" s="613">
        <v>4</v>
      </c>
      <c r="H8" s="615" t="s">
        <v>725</v>
      </c>
      <c r="I8" s="616" t="s">
        <v>588</v>
      </c>
      <c r="J8" s="613"/>
      <c r="K8" s="614" t="s">
        <v>1148</v>
      </c>
      <c r="L8" s="613"/>
      <c r="M8" s="613">
        <v>1</v>
      </c>
      <c r="N8" s="614" t="s">
        <v>69</v>
      </c>
      <c r="O8" s="614" t="str">
        <f>IF(H8="","",VLOOKUP(H8,'[1]Procedimientos Publicar'!$C$6:$E$85,3,FALSE))</f>
        <v>SUB GERENCIA COMERCIAL</v>
      </c>
      <c r="P8" s="614" t="s">
        <v>577</v>
      </c>
      <c r="Q8" s="613"/>
      <c r="R8" s="613"/>
      <c r="S8" s="613"/>
      <c r="T8" s="617">
        <v>1</v>
      </c>
      <c r="U8" s="613"/>
      <c r="V8" s="613"/>
      <c r="W8" s="613"/>
      <c r="X8" s="618">
        <v>43830</v>
      </c>
      <c r="Y8" s="613"/>
      <c r="Z8" s="613"/>
      <c r="AA8" s="619" t="str">
        <f t="shared" si="0"/>
        <v/>
      </c>
      <c r="AB8" s="620" t="str">
        <f t="shared" si="1"/>
        <v/>
      </c>
      <c r="AC8" s="460" t="str">
        <f t="shared" si="2"/>
        <v/>
      </c>
      <c r="AF8" s="462" t="str">
        <f t="shared" si="3"/>
        <v>PENDIENTE</v>
      </c>
      <c r="AG8" s="447">
        <v>44012</v>
      </c>
      <c r="AH8" s="754" t="s">
        <v>1141</v>
      </c>
      <c r="AI8" s="753">
        <v>0</v>
      </c>
      <c r="AJ8" s="745">
        <f t="shared" si="6"/>
        <v>0</v>
      </c>
      <c r="AK8" s="746">
        <f t="shared" si="7"/>
        <v>0</v>
      </c>
      <c r="AL8" s="736" t="str">
        <f t="shared" si="8"/>
        <v>ALERTA</v>
      </c>
      <c r="AM8" s="743"/>
      <c r="AO8" s="738" t="str">
        <f t="shared" si="9"/>
        <v>INCUMPLIDA</v>
      </c>
      <c r="AP8" s="855">
        <v>44150</v>
      </c>
      <c r="AQ8" s="735"/>
      <c r="AR8" s="735"/>
      <c r="AS8" s="735"/>
      <c r="AT8" s="735"/>
      <c r="AU8" s="735"/>
      <c r="AV8" s="735"/>
      <c r="AW8" s="735"/>
      <c r="AX8" s="735"/>
      <c r="AY8" s="735"/>
      <c r="AZ8" s="735"/>
      <c r="BA8" s="735"/>
      <c r="BB8" s="735"/>
      <c r="BC8" s="735"/>
      <c r="BD8" s="735"/>
      <c r="BE8" s="735"/>
      <c r="BF8" s="735"/>
      <c r="BG8" s="738" t="str">
        <f t="shared" si="10"/>
        <v>INCUMPLIDA</v>
      </c>
      <c r="BH8" s="735"/>
      <c r="BI8" s="753" t="str">
        <f>IF(AO8="CUMPLIDA","CERRADO","ABIERTO")</f>
        <v>ABIERTO</v>
      </c>
    </row>
    <row r="9" spans="1:63" s="464" customFormat="1" ht="35.1" customHeight="1" x14ac:dyDescent="0.25">
      <c r="A9" s="613"/>
      <c r="B9" s="613"/>
      <c r="C9" s="614" t="s">
        <v>154</v>
      </c>
      <c r="D9" s="613"/>
      <c r="E9" s="905"/>
      <c r="F9" s="613"/>
      <c r="G9" s="613">
        <v>5</v>
      </c>
      <c r="H9" s="615" t="s">
        <v>725</v>
      </c>
      <c r="I9" s="621" t="s">
        <v>589</v>
      </c>
      <c r="J9" s="613"/>
      <c r="K9" s="614" t="s">
        <v>1149</v>
      </c>
      <c r="L9" s="613"/>
      <c r="M9" s="613">
        <v>1</v>
      </c>
      <c r="N9" s="614" t="s">
        <v>69</v>
      </c>
      <c r="O9" s="614" t="str">
        <f>IF(H9="","",VLOOKUP(H9,'[1]Procedimientos Publicar'!$C$6:$E$85,3,FALSE))</f>
        <v>SUB GERENCIA COMERCIAL</v>
      </c>
      <c r="P9" s="614" t="s">
        <v>577</v>
      </c>
      <c r="Q9" s="613"/>
      <c r="R9" s="613"/>
      <c r="S9" s="613"/>
      <c r="T9" s="617">
        <v>1</v>
      </c>
      <c r="U9" s="613"/>
      <c r="V9" s="613"/>
      <c r="W9" s="613"/>
      <c r="X9" s="618">
        <v>43830</v>
      </c>
      <c r="Y9" s="613"/>
      <c r="Z9" s="613"/>
      <c r="AA9" s="619" t="str">
        <f t="shared" si="0"/>
        <v/>
      </c>
      <c r="AB9" s="620" t="str">
        <f t="shared" si="1"/>
        <v/>
      </c>
      <c r="AC9" s="460" t="str">
        <f t="shared" si="2"/>
        <v/>
      </c>
      <c r="AF9" s="462" t="str">
        <f t="shared" si="3"/>
        <v>PENDIENTE</v>
      </c>
      <c r="AG9" s="447">
        <v>44012</v>
      </c>
      <c r="AH9" s="754" t="s">
        <v>1142</v>
      </c>
      <c r="AI9" s="753">
        <v>0.5</v>
      </c>
      <c r="AJ9" s="745">
        <f t="shared" si="6"/>
        <v>0.5</v>
      </c>
      <c r="AK9" s="746">
        <f t="shared" si="7"/>
        <v>0.5</v>
      </c>
      <c r="AL9" s="736" t="str">
        <f t="shared" si="8"/>
        <v>EN TERMINO</v>
      </c>
      <c r="AM9" s="743"/>
      <c r="AO9" s="738" t="str">
        <f t="shared" si="9"/>
        <v>PENDIENTE</v>
      </c>
      <c r="AP9" s="855">
        <v>44150</v>
      </c>
      <c r="AQ9" s="735"/>
      <c r="AR9" s="735"/>
      <c r="AS9" s="735"/>
      <c r="AT9" s="735"/>
      <c r="AU9" s="735"/>
      <c r="AV9" s="735"/>
      <c r="AW9" s="735"/>
      <c r="AX9" s="735"/>
      <c r="AY9" s="735"/>
      <c r="AZ9" s="735"/>
      <c r="BA9" s="735"/>
      <c r="BB9" s="735"/>
      <c r="BC9" s="735"/>
      <c r="BD9" s="735"/>
      <c r="BE9" s="735"/>
      <c r="BF9" s="735"/>
      <c r="BG9" s="738" t="str">
        <f>IF(AK9=100%,"CUMPLIDA","INCUMPLIDA")</f>
        <v>INCUMPLIDA</v>
      </c>
      <c r="BH9" s="735"/>
      <c r="BI9" s="753" t="str">
        <f t="shared" si="11"/>
        <v>ABIERTO</v>
      </c>
    </row>
    <row r="10" spans="1:63" s="464" customFormat="1" ht="35.1" customHeight="1" x14ac:dyDescent="0.25">
      <c r="A10" s="613"/>
      <c r="B10" s="613"/>
      <c r="C10" s="614" t="s">
        <v>154</v>
      </c>
      <c r="D10" s="613"/>
      <c r="E10" s="905"/>
      <c r="F10" s="613"/>
      <c r="G10" s="613">
        <v>6</v>
      </c>
      <c r="H10" s="615" t="s">
        <v>725</v>
      </c>
      <c r="I10" s="616" t="s">
        <v>590</v>
      </c>
      <c r="J10" s="613"/>
      <c r="K10" s="614" t="s">
        <v>1149</v>
      </c>
      <c r="L10" s="613"/>
      <c r="M10" s="613">
        <v>1</v>
      </c>
      <c r="N10" s="614" t="s">
        <v>69</v>
      </c>
      <c r="O10" s="614" t="str">
        <f>IF(H10="","",VLOOKUP(H10,'[1]Procedimientos Publicar'!$C$6:$E$85,3,FALSE))</f>
        <v>SUB GERENCIA COMERCIAL</v>
      </c>
      <c r="P10" s="614" t="s">
        <v>577</v>
      </c>
      <c r="Q10" s="613"/>
      <c r="R10" s="613"/>
      <c r="S10" s="613"/>
      <c r="T10" s="617">
        <v>1</v>
      </c>
      <c r="U10" s="613"/>
      <c r="V10" s="613"/>
      <c r="W10" s="613"/>
      <c r="X10" s="618">
        <v>43830</v>
      </c>
      <c r="Y10" s="613"/>
      <c r="Z10" s="613"/>
      <c r="AA10" s="619" t="str">
        <f t="shared" si="0"/>
        <v/>
      </c>
      <c r="AB10" s="620" t="str">
        <f t="shared" si="1"/>
        <v/>
      </c>
      <c r="AC10" s="460" t="str">
        <f t="shared" si="2"/>
        <v/>
      </c>
      <c r="AF10" s="462" t="str">
        <f t="shared" si="3"/>
        <v>PENDIENTE</v>
      </c>
      <c r="AG10" s="447">
        <v>44012</v>
      </c>
      <c r="AH10" s="754" t="s">
        <v>1143</v>
      </c>
      <c r="AI10" s="753">
        <v>0.5</v>
      </c>
      <c r="AJ10" s="745">
        <f t="shared" si="6"/>
        <v>0.5</v>
      </c>
      <c r="AK10" s="746">
        <f t="shared" si="7"/>
        <v>0.5</v>
      </c>
      <c r="AL10" s="736" t="str">
        <f t="shared" si="8"/>
        <v>EN TERMINO</v>
      </c>
      <c r="AM10" s="743"/>
      <c r="AO10" s="738" t="str">
        <f t="shared" si="9"/>
        <v>PENDIENTE</v>
      </c>
      <c r="AP10" s="855">
        <v>44150</v>
      </c>
      <c r="AQ10" s="735"/>
      <c r="AR10" s="735"/>
      <c r="AS10" s="735"/>
      <c r="AT10" s="735"/>
      <c r="AU10" s="735"/>
      <c r="AV10" s="735"/>
      <c r="AW10" s="735"/>
      <c r="AX10" s="735"/>
      <c r="AY10" s="735"/>
      <c r="AZ10" s="735"/>
      <c r="BA10" s="735"/>
      <c r="BB10" s="735"/>
      <c r="BC10" s="735"/>
      <c r="BD10" s="735"/>
      <c r="BE10" s="735"/>
      <c r="BF10" s="735"/>
      <c r="BG10" s="738" t="str">
        <f t="shared" si="10"/>
        <v>INCUMPLIDA</v>
      </c>
      <c r="BH10" s="735"/>
      <c r="BI10" s="753" t="str">
        <f t="shared" si="11"/>
        <v>ABIERTO</v>
      </c>
    </row>
    <row r="11" spans="1:63" s="464" customFormat="1" ht="35.1" customHeight="1" x14ac:dyDescent="0.25">
      <c r="A11" s="613"/>
      <c r="B11" s="613"/>
      <c r="C11" s="614" t="s">
        <v>154</v>
      </c>
      <c r="D11" s="613"/>
      <c r="E11" s="905"/>
      <c r="F11" s="613"/>
      <c r="G11" s="613">
        <v>7</v>
      </c>
      <c r="H11" s="615" t="s">
        <v>725</v>
      </c>
      <c r="I11" s="621" t="s">
        <v>591</v>
      </c>
      <c r="J11" s="613"/>
      <c r="K11" s="614" t="s">
        <v>1150</v>
      </c>
      <c r="L11" s="613"/>
      <c r="M11" s="613">
        <v>1</v>
      </c>
      <c r="N11" s="614" t="s">
        <v>69</v>
      </c>
      <c r="O11" s="614" t="str">
        <f>IF(H11="","",VLOOKUP(H11,'[1]Procedimientos Publicar'!$C$6:$E$85,3,FALSE))</f>
        <v>SUB GERENCIA COMERCIAL</v>
      </c>
      <c r="P11" s="614" t="s">
        <v>577</v>
      </c>
      <c r="Q11" s="613"/>
      <c r="R11" s="613"/>
      <c r="S11" s="613"/>
      <c r="T11" s="617">
        <v>1</v>
      </c>
      <c r="U11" s="613"/>
      <c r="V11" s="613"/>
      <c r="W11" s="613"/>
      <c r="X11" s="618">
        <v>43830</v>
      </c>
      <c r="Y11" s="613"/>
      <c r="Z11" s="613"/>
      <c r="AA11" s="619" t="str">
        <f t="shared" si="0"/>
        <v/>
      </c>
      <c r="AB11" s="620" t="str">
        <f t="shared" si="1"/>
        <v/>
      </c>
      <c r="AC11" s="460" t="str">
        <f t="shared" si="2"/>
        <v/>
      </c>
      <c r="AF11" s="462" t="str">
        <f t="shared" si="3"/>
        <v>PENDIENTE</v>
      </c>
      <c r="AG11" s="447">
        <v>44012</v>
      </c>
      <c r="AH11" s="754" t="s">
        <v>1143</v>
      </c>
      <c r="AI11" s="753">
        <v>0.5</v>
      </c>
      <c r="AJ11" s="745">
        <f t="shared" si="6"/>
        <v>0.5</v>
      </c>
      <c r="AK11" s="746">
        <f t="shared" si="7"/>
        <v>0.5</v>
      </c>
      <c r="AL11" s="736" t="str">
        <f t="shared" si="8"/>
        <v>EN TERMINO</v>
      </c>
      <c r="AM11" s="743"/>
      <c r="AO11" s="738" t="str">
        <f t="shared" si="9"/>
        <v>PENDIENTE</v>
      </c>
      <c r="AP11" s="855">
        <v>44150</v>
      </c>
      <c r="AQ11" s="735"/>
      <c r="AR11" s="735"/>
      <c r="AS11" s="735"/>
      <c r="AT11" s="735"/>
      <c r="AU11" s="735"/>
      <c r="AV11" s="735"/>
      <c r="AW11" s="735"/>
      <c r="AX11" s="735"/>
      <c r="AY11" s="735"/>
      <c r="AZ11" s="735"/>
      <c r="BA11" s="735"/>
      <c r="BB11" s="735"/>
      <c r="BC11" s="735"/>
      <c r="BD11" s="735"/>
      <c r="BE11" s="735"/>
      <c r="BF11" s="735"/>
      <c r="BG11" s="738" t="str">
        <f t="shared" si="10"/>
        <v>INCUMPLIDA</v>
      </c>
      <c r="BH11" s="735"/>
      <c r="BI11" s="753" t="str">
        <f t="shared" si="11"/>
        <v>ABIERTO</v>
      </c>
    </row>
    <row r="12" spans="1:63" s="464" customFormat="1" ht="35.1" customHeight="1" x14ac:dyDescent="0.25">
      <c r="A12" s="613"/>
      <c r="B12" s="613"/>
      <c r="C12" s="614" t="s">
        <v>154</v>
      </c>
      <c r="D12" s="613"/>
      <c r="E12" s="905"/>
      <c r="F12" s="613"/>
      <c r="G12" s="613">
        <v>8</v>
      </c>
      <c r="H12" s="615" t="s">
        <v>725</v>
      </c>
      <c r="I12" s="616" t="s">
        <v>592</v>
      </c>
      <c r="J12" s="613"/>
      <c r="K12" s="614" t="s">
        <v>1151</v>
      </c>
      <c r="L12" s="613"/>
      <c r="M12" s="613">
        <v>1</v>
      </c>
      <c r="N12" s="614" t="s">
        <v>69</v>
      </c>
      <c r="O12" s="614" t="str">
        <f>IF(H12="","",VLOOKUP(H12,'[1]Procedimientos Publicar'!$C$6:$E$85,3,FALSE))</f>
        <v>SUB GERENCIA COMERCIAL</v>
      </c>
      <c r="P12" s="614" t="s">
        <v>577</v>
      </c>
      <c r="Q12" s="613"/>
      <c r="R12" s="613"/>
      <c r="S12" s="613"/>
      <c r="T12" s="617">
        <v>1</v>
      </c>
      <c r="U12" s="613"/>
      <c r="V12" s="613"/>
      <c r="W12" s="613"/>
      <c r="X12" s="618">
        <v>43830</v>
      </c>
      <c r="Y12" s="613"/>
      <c r="Z12" s="613"/>
      <c r="AA12" s="619" t="str">
        <f t="shared" si="0"/>
        <v/>
      </c>
      <c r="AB12" s="620" t="str">
        <f t="shared" si="1"/>
        <v/>
      </c>
      <c r="AC12" s="460" t="str">
        <f t="shared" si="2"/>
        <v/>
      </c>
      <c r="AF12" s="462" t="str">
        <f t="shared" si="3"/>
        <v>PENDIENTE</v>
      </c>
      <c r="AG12" s="447">
        <v>44012</v>
      </c>
      <c r="AH12" s="754" t="s">
        <v>1144</v>
      </c>
      <c r="AI12" s="753">
        <v>0.5</v>
      </c>
      <c r="AJ12" s="745">
        <f t="shared" si="6"/>
        <v>0.5</v>
      </c>
      <c r="AK12" s="746">
        <f t="shared" si="7"/>
        <v>0.5</v>
      </c>
      <c r="AL12" s="736" t="str">
        <f t="shared" si="8"/>
        <v>EN TERMINO</v>
      </c>
      <c r="AM12" s="743"/>
      <c r="AO12" s="738" t="str">
        <f t="shared" si="9"/>
        <v>PENDIENTE</v>
      </c>
      <c r="AP12" s="855">
        <v>44150</v>
      </c>
      <c r="AQ12" s="735"/>
      <c r="AR12" s="735"/>
      <c r="AS12" s="735"/>
      <c r="AT12" s="735"/>
      <c r="AU12" s="735"/>
      <c r="AV12" s="735"/>
      <c r="AW12" s="735"/>
      <c r="AX12" s="735"/>
      <c r="AY12" s="735"/>
      <c r="AZ12" s="735"/>
      <c r="BA12" s="735"/>
      <c r="BB12" s="735"/>
      <c r="BC12" s="735"/>
      <c r="BD12" s="735"/>
      <c r="BE12" s="735"/>
      <c r="BF12" s="735"/>
      <c r="BG12" s="738" t="str">
        <f t="shared" si="10"/>
        <v>INCUMPLIDA</v>
      </c>
      <c r="BH12" s="735"/>
      <c r="BI12" s="753" t="str">
        <f t="shared" si="11"/>
        <v>ABIERTO</v>
      </c>
    </row>
    <row r="13" spans="1:63" s="464" customFormat="1" ht="35.1" customHeight="1" x14ac:dyDescent="0.25">
      <c r="A13" s="613"/>
      <c r="B13" s="613"/>
      <c r="C13" s="614" t="s">
        <v>154</v>
      </c>
      <c r="D13" s="613"/>
      <c r="E13" s="905"/>
      <c r="F13" s="613"/>
      <c r="G13" s="613">
        <v>9</v>
      </c>
      <c r="H13" s="615" t="s">
        <v>725</v>
      </c>
      <c r="I13" s="616" t="s">
        <v>593</v>
      </c>
      <c r="J13" s="613"/>
      <c r="K13" s="614" t="s">
        <v>1150</v>
      </c>
      <c r="L13" s="613"/>
      <c r="M13" s="613">
        <v>1</v>
      </c>
      <c r="N13" s="614" t="s">
        <v>69</v>
      </c>
      <c r="O13" s="614" t="str">
        <f>IF(H13="","",VLOOKUP(H13,'[1]Procedimientos Publicar'!$C$6:$E$85,3,FALSE))</f>
        <v>SUB GERENCIA COMERCIAL</v>
      </c>
      <c r="P13" s="614" t="s">
        <v>577</v>
      </c>
      <c r="Q13" s="613"/>
      <c r="R13" s="613"/>
      <c r="S13" s="613"/>
      <c r="T13" s="617">
        <v>1</v>
      </c>
      <c r="U13" s="613"/>
      <c r="V13" s="613"/>
      <c r="W13" s="613"/>
      <c r="X13" s="618">
        <v>43830</v>
      </c>
      <c r="Y13" s="613"/>
      <c r="Z13" s="613"/>
      <c r="AA13" s="619" t="str">
        <f t="shared" si="0"/>
        <v/>
      </c>
      <c r="AB13" s="620" t="str">
        <f t="shared" si="1"/>
        <v/>
      </c>
      <c r="AC13" s="460" t="str">
        <f t="shared" si="2"/>
        <v/>
      </c>
      <c r="AF13" s="462" t="str">
        <f t="shared" si="3"/>
        <v>PENDIENTE</v>
      </c>
      <c r="AG13" s="447">
        <v>44012</v>
      </c>
      <c r="AH13" s="754" t="s">
        <v>1144</v>
      </c>
      <c r="AI13" s="753">
        <v>0.5</v>
      </c>
      <c r="AJ13" s="745">
        <f>(IF(AI13="","",IF(OR($M13=0,$M13="",AG13=""),"",AI13/$M13)))</f>
        <v>0.5</v>
      </c>
      <c r="AK13" s="746">
        <f t="shared" si="7"/>
        <v>0.5</v>
      </c>
      <c r="AL13" s="736" t="str">
        <f t="shared" si="8"/>
        <v>EN TERMINO</v>
      </c>
      <c r="AM13" s="743"/>
      <c r="AO13" s="738" t="str">
        <f t="shared" si="9"/>
        <v>PENDIENTE</v>
      </c>
      <c r="AP13" s="855">
        <v>44150</v>
      </c>
      <c r="AQ13" s="735"/>
      <c r="AR13" s="735"/>
      <c r="AS13" s="735"/>
      <c r="AT13" s="735"/>
      <c r="AU13" s="735"/>
      <c r="AV13" s="735"/>
      <c r="AW13" s="735"/>
      <c r="AX13" s="735"/>
      <c r="AY13" s="735"/>
      <c r="AZ13" s="735"/>
      <c r="BA13" s="735"/>
      <c r="BB13" s="735"/>
      <c r="BC13" s="735"/>
      <c r="BD13" s="735"/>
      <c r="BE13" s="735"/>
      <c r="BF13" s="735"/>
      <c r="BG13" s="738" t="str">
        <f t="shared" si="10"/>
        <v>INCUMPLIDA</v>
      </c>
      <c r="BH13" s="735"/>
      <c r="BI13" s="753" t="str">
        <f t="shared" si="11"/>
        <v>ABIERTO</v>
      </c>
    </row>
    <row r="14" spans="1:63" s="354" customFormat="1" ht="69" customHeight="1" x14ac:dyDescent="0.25">
      <c r="C14" s="352"/>
      <c r="E14" s="384"/>
      <c r="G14" s="387"/>
      <c r="H14" s="375"/>
      <c r="I14" s="287"/>
      <c r="J14" s="284"/>
      <c r="K14" s="274"/>
      <c r="N14" s="352"/>
      <c r="O14" s="352"/>
      <c r="P14" s="176"/>
      <c r="T14" s="95"/>
      <c r="V14" s="313"/>
      <c r="W14" s="276"/>
      <c r="X14" s="96"/>
      <c r="Y14" s="269"/>
      <c r="AA14" s="270"/>
      <c r="AB14" s="273"/>
      <c r="AF14" s="357"/>
      <c r="BG14" s="357"/>
    </row>
    <row r="15" spans="1:63" s="354" customFormat="1" ht="69" customHeight="1" x14ac:dyDescent="0.25">
      <c r="C15" s="352"/>
      <c r="E15" s="384"/>
      <c r="G15" s="387"/>
      <c r="H15" s="375"/>
      <c r="I15" s="287"/>
      <c r="J15" s="293"/>
      <c r="K15" s="274"/>
      <c r="N15" s="352"/>
      <c r="O15" s="352"/>
      <c r="P15" s="176"/>
      <c r="T15" s="95"/>
      <c r="V15" s="313"/>
      <c r="W15" s="276"/>
      <c r="X15" s="96"/>
      <c r="Y15" s="269"/>
      <c r="AA15" s="270"/>
      <c r="AB15" s="273"/>
      <c r="AF15" s="357"/>
      <c r="BG15" s="357"/>
    </row>
    <row r="16" spans="1:63" s="354" customFormat="1" ht="69" customHeight="1" x14ac:dyDescent="0.2">
      <c r="C16" s="352"/>
      <c r="E16" s="384"/>
      <c r="H16" s="375"/>
      <c r="I16" s="318"/>
      <c r="J16" s="274"/>
      <c r="K16" s="274"/>
      <c r="N16" s="352"/>
      <c r="O16" s="352"/>
      <c r="P16" s="176"/>
      <c r="T16" s="95"/>
      <c r="V16" s="313"/>
      <c r="W16" s="319"/>
      <c r="X16" s="96"/>
      <c r="Y16" s="269"/>
      <c r="AA16" s="270"/>
      <c r="AB16" s="273"/>
      <c r="AF16" s="357"/>
      <c r="BG16" s="357"/>
    </row>
    <row r="17" spans="3:59" s="354" customFormat="1" ht="69" customHeight="1" x14ac:dyDescent="0.25">
      <c r="C17" s="352"/>
      <c r="E17" s="384"/>
      <c r="H17" s="375"/>
      <c r="I17" s="269"/>
      <c r="J17" s="274"/>
      <c r="K17" s="274"/>
      <c r="N17" s="352"/>
      <c r="O17" s="352"/>
      <c r="P17" s="176"/>
      <c r="T17" s="95"/>
      <c r="V17" s="313"/>
      <c r="W17" s="313"/>
      <c r="X17" s="96"/>
      <c r="Y17" s="269"/>
      <c r="AA17" s="270"/>
      <c r="AB17" s="273"/>
      <c r="AF17" s="357"/>
      <c r="BG17" s="357"/>
    </row>
    <row r="18" spans="3:59" s="354" customFormat="1" ht="69" customHeight="1" x14ac:dyDescent="0.25">
      <c r="C18" s="352"/>
      <c r="E18" s="384"/>
      <c r="H18" s="375"/>
      <c r="I18" s="269"/>
      <c r="J18" s="274"/>
      <c r="K18" s="274"/>
      <c r="N18" s="352"/>
      <c r="O18" s="352"/>
      <c r="P18" s="176"/>
      <c r="T18" s="95"/>
      <c r="V18" s="313"/>
      <c r="W18" s="319"/>
      <c r="X18" s="96"/>
      <c r="Y18" s="269"/>
      <c r="AA18" s="270"/>
      <c r="AB18" s="273"/>
      <c r="AF18" s="357"/>
      <c r="BG18" s="357"/>
    </row>
    <row r="19" spans="3:59" s="354" customFormat="1" ht="69" customHeight="1" x14ac:dyDescent="0.25">
      <c r="C19" s="352"/>
      <c r="E19" s="382"/>
      <c r="H19" s="375"/>
      <c r="I19" s="278"/>
      <c r="J19" s="282"/>
      <c r="K19" s="24"/>
      <c r="L19" s="24"/>
      <c r="M19" s="143"/>
      <c r="N19" s="352"/>
      <c r="O19" s="352"/>
      <c r="P19" s="352"/>
      <c r="S19" s="24"/>
      <c r="T19" s="95"/>
      <c r="V19" s="18"/>
      <c r="W19" s="18"/>
      <c r="X19" s="96"/>
      <c r="Y19" s="283"/>
      <c r="AA19" s="270"/>
      <c r="AB19" s="273"/>
      <c r="AD19" s="25"/>
      <c r="AF19" s="357"/>
      <c r="BG19" s="357"/>
    </row>
    <row r="20" spans="3:59" s="354" customFormat="1" ht="69" customHeight="1" x14ac:dyDescent="0.25">
      <c r="C20" s="352"/>
      <c r="E20" s="382"/>
      <c r="H20" s="375"/>
      <c r="I20" s="148"/>
      <c r="J20" s="277"/>
      <c r="K20" s="24"/>
      <c r="L20" s="24"/>
      <c r="M20" s="143"/>
      <c r="N20" s="352"/>
      <c r="O20" s="352"/>
      <c r="P20" s="352"/>
      <c r="S20" s="24"/>
      <c r="T20" s="95"/>
      <c r="V20" s="18"/>
      <c r="W20" s="18"/>
      <c r="X20" s="96"/>
      <c r="Y20" s="25"/>
      <c r="AA20" s="270"/>
      <c r="AB20" s="273"/>
      <c r="AD20" s="148"/>
      <c r="AF20" s="357"/>
      <c r="BG20" s="357"/>
    </row>
    <row r="21" spans="3:59" s="354" customFormat="1" ht="69" customHeight="1" x14ac:dyDescent="0.25">
      <c r="C21" s="352"/>
      <c r="E21" s="382"/>
      <c r="H21" s="375"/>
      <c r="I21" s="148"/>
      <c r="J21" s="277"/>
      <c r="K21" s="24"/>
      <c r="L21" s="24"/>
      <c r="M21" s="143"/>
      <c r="N21" s="352"/>
      <c r="O21" s="352"/>
      <c r="P21" s="352"/>
      <c r="S21" s="24"/>
      <c r="T21" s="95"/>
      <c r="V21" s="18"/>
      <c r="W21" s="18"/>
      <c r="X21" s="96"/>
      <c r="Y21" s="25"/>
      <c r="AA21" s="270"/>
      <c r="AB21" s="273"/>
      <c r="AD21" s="148"/>
      <c r="AF21" s="357"/>
      <c r="BG21" s="357"/>
    </row>
    <row r="22" spans="3:59" s="354" customFormat="1" ht="69" customHeight="1" x14ac:dyDescent="0.25">
      <c r="C22" s="352"/>
      <c r="E22" s="382"/>
      <c r="H22" s="375"/>
      <c r="I22" s="148"/>
      <c r="J22" s="277"/>
      <c r="K22" s="24"/>
      <c r="L22" s="24"/>
      <c r="M22" s="143"/>
      <c r="N22" s="352"/>
      <c r="O22" s="352"/>
      <c r="P22" s="352"/>
      <c r="S22" s="24"/>
      <c r="T22" s="95"/>
      <c r="V22" s="18"/>
      <c r="W22" s="18"/>
      <c r="X22" s="96"/>
      <c r="Y22" s="25"/>
      <c r="AA22" s="270"/>
      <c r="AB22" s="273"/>
      <c r="AD22" s="148"/>
      <c r="AF22" s="357"/>
      <c r="BG22" s="357"/>
    </row>
    <row r="23" spans="3:59" s="354" customFormat="1" ht="69" customHeight="1" x14ac:dyDescent="0.2">
      <c r="C23" s="352"/>
      <c r="E23" s="382"/>
      <c r="H23" s="375"/>
      <c r="I23" s="148"/>
      <c r="J23" s="277"/>
      <c r="K23" s="25"/>
      <c r="L23" s="24"/>
      <c r="M23" s="143"/>
      <c r="N23" s="352"/>
      <c r="O23" s="352"/>
      <c r="P23" s="352"/>
      <c r="S23" s="25"/>
      <c r="T23" s="95"/>
      <c r="V23" s="18"/>
      <c r="W23" s="18"/>
      <c r="X23" s="96"/>
      <c r="Y23" s="280"/>
      <c r="AA23" s="270"/>
      <c r="AB23" s="273"/>
      <c r="AD23" s="104"/>
      <c r="BG23" s="357"/>
    </row>
    <row r="24" spans="3:59" s="354" customFormat="1" ht="69" customHeight="1" x14ac:dyDescent="0.25">
      <c r="C24" s="352"/>
      <c r="E24" s="382"/>
      <c r="H24" s="375"/>
      <c r="I24" s="148"/>
      <c r="N24" s="352"/>
      <c r="O24" s="352"/>
      <c r="P24" s="352"/>
      <c r="T24" s="95"/>
      <c r="X24" s="96"/>
      <c r="AA24" s="270"/>
      <c r="AB24" s="273"/>
      <c r="AF24" s="357"/>
      <c r="BG24" s="357"/>
    </row>
    <row r="25" spans="3:59" s="354" customFormat="1" ht="69" customHeight="1" x14ac:dyDescent="0.25">
      <c r="C25" s="352"/>
      <c r="E25" s="382"/>
      <c r="H25" s="375"/>
      <c r="I25" s="148"/>
      <c r="N25" s="352"/>
      <c r="O25" s="352"/>
      <c r="P25" s="352"/>
      <c r="T25" s="95"/>
      <c r="X25" s="96"/>
      <c r="AA25" s="270"/>
      <c r="AB25" s="273"/>
      <c r="AF25" s="357"/>
      <c r="BG25" s="357"/>
    </row>
    <row r="26" spans="3:59" s="354" customFormat="1" ht="69" customHeight="1" x14ac:dyDescent="0.25">
      <c r="C26" s="352"/>
      <c r="E26" s="382"/>
      <c r="H26" s="375"/>
      <c r="I26" s="284"/>
      <c r="N26" s="352"/>
      <c r="O26" s="352"/>
      <c r="P26" s="352"/>
      <c r="T26" s="95"/>
      <c r="X26" s="96"/>
      <c r="AA26" s="270"/>
      <c r="AB26" s="273"/>
      <c r="AF26" s="357"/>
      <c r="BG26" s="357"/>
    </row>
    <row r="27" spans="3:59" s="354" customFormat="1" ht="69" customHeight="1" x14ac:dyDescent="0.2">
      <c r="C27" s="352"/>
      <c r="E27" s="382"/>
      <c r="H27" s="375"/>
      <c r="I27" s="277"/>
      <c r="J27" s="279"/>
      <c r="K27" s="24"/>
      <c r="L27" s="24"/>
      <c r="M27" s="143"/>
      <c r="N27" s="352"/>
      <c r="O27" s="352"/>
      <c r="P27" s="352"/>
      <c r="S27" s="24"/>
      <c r="T27" s="95"/>
      <c r="V27" s="18"/>
      <c r="W27" s="18"/>
      <c r="X27" s="96"/>
      <c r="Y27" s="280"/>
      <c r="AA27" s="270"/>
      <c r="AB27" s="273"/>
      <c r="AD27" s="104"/>
      <c r="BG27" s="357"/>
    </row>
    <row r="28" spans="3:59" s="354" customFormat="1" ht="69" customHeight="1" x14ac:dyDescent="0.2">
      <c r="C28" s="352"/>
      <c r="E28" s="382"/>
      <c r="H28" s="375"/>
      <c r="I28" s="277"/>
      <c r="J28" s="279"/>
      <c r="K28" s="24"/>
      <c r="L28" s="24"/>
      <c r="M28" s="143"/>
      <c r="N28" s="352"/>
      <c r="O28" s="352"/>
      <c r="P28" s="352"/>
      <c r="S28" s="24"/>
      <c r="T28" s="95"/>
      <c r="V28" s="18"/>
      <c r="W28" s="18"/>
      <c r="X28" s="96"/>
      <c r="Y28" s="280"/>
      <c r="AA28" s="270"/>
      <c r="AB28" s="273"/>
      <c r="AD28" s="104"/>
      <c r="BG28" s="357"/>
    </row>
    <row r="29" spans="3:59" s="354" customFormat="1" ht="69" customHeight="1" x14ac:dyDescent="0.25">
      <c r="C29" s="352"/>
      <c r="E29" s="382"/>
      <c r="H29" s="375"/>
      <c r="I29" s="277"/>
      <c r="J29" s="277"/>
      <c r="K29" s="24"/>
      <c r="L29" s="24"/>
      <c r="M29" s="143"/>
      <c r="N29" s="352"/>
      <c r="O29" s="352"/>
      <c r="P29" s="352"/>
      <c r="S29" s="24"/>
      <c r="T29" s="95"/>
      <c r="V29" s="18"/>
      <c r="W29" s="18"/>
      <c r="X29" s="96"/>
      <c r="Y29" s="25"/>
      <c r="AA29" s="270"/>
      <c r="AB29" s="273"/>
      <c r="AD29" s="148"/>
      <c r="AF29" s="357"/>
      <c r="BG29" s="357"/>
    </row>
    <row r="30" spans="3:59" s="354" customFormat="1" ht="69" customHeight="1" x14ac:dyDescent="0.25">
      <c r="C30" s="352"/>
      <c r="E30" s="382"/>
      <c r="H30" s="375"/>
      <c r="I30" s="277"/>
      <c r="J30" s="277"/>
      <c r="K30" s="24"/>
      <c r="L30" s="24"/>
      <c r="M30" s="143"/>
      <c r="N30" s="352"/>
      <c r="O30" s="352"/>
      <c r="P30" s="352"/>
      <c r="S30" s="24"/>
      <c r="T30" s="95"/>
      <c r="V30" s="18"/>
      <c r="W30" s="18"/>
      <c r="X30" s="96"/>
      <c r="Y30" s="25"/>
      <c r="AA30" s="270"/>
      <c r="AB30" s="273"/>
      <c r="AD30" s="148"/>
      <c r="AF30" s="357"/>
      <c r="BG30" s="357"/>
    </row>
    <row r="31" spans="3:59" s="354" customFormat="1" ht="69" customHeight="1" x14ac:dyDescent="0.2">
      <c r="C31" s="352"/>
      <c r="E31" s="382"/>
      <c r="H31" s="375"/>
      <c r="I31" s="277"/>
      <c r="J31" s="277"/>
      <c r="K31" s="24"/>
      <c r="L31" s="24"/>
      <c r="M31" s="143"/>
      <c r="N31" s="352"/>
      <c r="O31" s="352"/>
      <c r="P31" s="352"/>
      <c r="S31" s="24"/>
      <c r="T31" s="95"/>
      <c r="V31" s="18"/>
      <c r="W31" s="18"/>
      <c r="X31" s="96"/>
      <c r="Y31" s="280"/>
      <c r="AA31" s="270"/>
      <c r="AB31" s="273"/>
      <c r="AD31" s="104"/>
      <c r="BG31" s="357"/>
    </row>
    <row r="32" spans="3:59" s="354" customFormat="1" ht="69" customHeight="1" x14ac:dyDescent="0.2">
      <c r="C32" s="352"/>
      <c r="E32" s="382"/>
      <c r="H32" s="375"/>
      <c r="I32" s="277"/>
      <c r="J32" s="24"/>
      <c r="K32" s="24"/>
      <c r="L32" s="24"/>
      <c r="M32" s="143"/>
      <c r="N32" s="352"/>
      <c r="O32" s="352"/>
      <c r="P32" s="352"/>
      <c r="S32" s="24"/>
      <c r="T32" s="95"/>
      <c r="V32" s="18"/>
      <c r="W32" s="18"/>
      <c r="X32" s="96"/>
      <c r="Y32" s="280"/>
      <c r="AA32" s="270"/>
      <c r="AB32" s="273"/>
      <c r="AD32" s="104"/>
      <c r="BG32" s="357"/>
    </row>
    <row r="33" spans="3:59" s="354" customFormat="1" ht="69" customHeight="1" x14ac:dyDescent="0.2">
      <c r="C33" s="352"/>
      <c r="E33" s="382"/>
      <c r="H33" s="375"/>
      <c r="I33" s="281"/>
      <c r="J33" s="24"/>
      <c r="K33" s="25"/>
      <c r="L33" s="24"/>
      <c r="M33" s="143"/>
      <c r="N33" s="352"/>
      <c r="O33" s="352"/>
      <c r="P33" s="352"/>
      <c r="S33" s="25"/>
      <c r="T33" s="95"/>
      <c r="V33" s="18"/>
      <c r="W33" s="18"/>
      <c r="X33" s="96"/>
      <c r="Y33" s="280"/>
      <c r="AA33" s="270"/>
      <c r="AB33" s="273"/>
      <c r="AD33" s="104"/>
      <c r="BG33" s="357"/>
    </row>
    <row r="34" spans="3:59" s="354" customFormat="1" ht="69" customHeight="1" x14ac:dyDescent="0.2">
      <c r="C34" s="352"/>
      <c r="E34" s="382"/>
      <c r="H34" s="375"/>
      <c r="I34" s="277"/>
      <c r="J34" s="24"/>
      <c r="K34" s="25"/>
      <c r="L34" s="24"/>
      <c r="M34" s="143"/>
      <c r="N34" s="352"/>
      <c r="O34" s="352"/>
      <c r="P34" s="352"/>
      <c r="S34" s="25"/>
      <c r="T34" s="95"/>
      <c r="V34" s="18"/>
      <c r="W34" s="18"/>
      <c r="X34" s="96"/>
      <c r="Y34" s="280"/>
      <c r="AA34" s="270"/>
      <c r="AB34" s="273"/>
      <c r="AD34" s="104"/>
      <c r="BG34" s="357"/>
    </row>
    <row r="35" spans="3:59" s="354" customFormat="1" ht="69" customHeight="1" x14ac:dyDescent="0.25">
      <c r="C35" s="352"/>
      <c r="E35" s="382"/>
      <c r="H35" s="375"/>
      <c r="I35" s="278"/>
      <c r="J35" s="282"/>
      <c r="K35" s="24"/>
      <c r="L35" s="24"/>
      <c r="M35" s="143"/>
      <c r="N35" s="352"/>
      <c r="O35" s="352"/>
      <c r="P35" s="352"/>
      <c r="S35" s="24"/>
      <c r="T35" s="95"/>
      <c r="V35" s="18"/>
      <c r="W35" s="18"/>
      <c r="X35" s="96"/>
      <c r="Y35" s="283"/>
      <c r="AA35" s="270"/>
      <c r="AB35" s="273"/>
      <c r="AD35" s="25"/>
      <c r="AF35" s="357"/>
      <c r="BG35" s="357"/>
    </row>
    <row r="36" spans="3:59" s="354" customFormat="1" ht="69" customHeight="1" x14ac:dyDescent="0.25">
      <c r="C36" s="352"/>
      <c r="E36" s="382"/>
      <c r="H36" s="375"/>
      <c r="I36" s="278"/>
      <c r="J36" s="282"/>
      <c r="K36" s="24"/>
      <c r="L36" s="24"/>
      <c r="M36" s="143"/>
      <c r="N36" s="352"/>
      <c r="O36" s="352"/>
      <c r="P36" s="352"/>
      <c r="S36" s="24"/>
      <c r="T36" s="95"/>
      <c r="V36" s="18"/>
      <c r="W36" s="18"/>
      <c r="X36" s="96"/>
      <c r="Y36" s="283"/>
      <c r="AA36" s="270"/>
      <c r="AB36" s="273"/>
      <c r="AD36" s="25"/>
      <c r="AF36" s="357"/>
      <c r="BG36" s="357"/>
    </row>
    <row r="37" spans="3:59" s="354" customFormat="1" ht="69" customHeight="1" x14ac:dyDescent="0.25">
      <c r="C37" s="352"/>
      <c r="E37" s="382"/>
      <c r="H37" s="375"/>
      <c r="I37" s="148"/>
      <c r="J37" s="277"/>
      <c r="K37" s="24"/>
      <c r="L37" s="24"/>
      <c r="M37" s="143"/>
      <c r="N37" s="352"/>
      <c r="O37" s="352"/>
      <c r="P37" s="352"/>
      <c r="S37" s="24"/>
      <c r="T37" s="95"/>
      <c r="V37" s="18"/>
      <c r="W37" s="18"/>
      <c r="X37" s="96"/>
      <c r="Y37" s="25"/>
      <c r="AA37" s="270"/>
      <c r="AB37" s="273"/>
      <c r="AD37" s="148"/>
      <c r="AF37" s="357"/>
      <c r="BG37" s="357"/>
    </row>
    <row r="38" spans="3:59" s="354" customFormat="1" ht="69" customHeight="1" x14ac:dyDescent="0.25">
      <c r="C38" s="352"/>
      <c r="E38" s="382"/>
      <c r="H38" s="375"/>
      <c r="I38" s="148"/>
      <c r="J38" s="277"/>
      <c r="K38" s="24"/>
      <c r="L38" s="24"/>
      <c r="M38" s="143"/>
      <c r="N38" s="352"/>
      <c r="O38" s="352"/>
      <c r="P38" s="352"/>
      <c r="S38" s="24"/>
      <c r="T38" s="95"/>
      <c r="V38" s="18"/>
      <c r="W38" s="18"/>
      <c r="X38" s="96"/>
      <c r="Y38" s="25"/>
      <c r="AA38" s="270"/>
      <c r="AB38" s="273"/>
      <c r="AD38" s="148"/>
      <c r="AF38" s="357"/>
      <c r="BG38" s="357"/>
    </row>
    <row r="39" spans="3:59" s="354" customFormat="1" ht="69" customHeight="1" x14ac:dyDescent="0.25">
      <c r="C39" s="352"/>
      <c r="E39" s="382"/>
      <c r="H39" s="375"/>
      <c r="I39" s="148"/>
      <c r="J39" s="277"/>
      <c r="K39" s="24"/>
      <c r="L39" s="24"/>
      <c r="M39" s="143"/>
      <c r="N39" s="352"/>
      <c r="O39" s="352"/>
      <c r="P39" s="352"/>
      <c r="S39" s="24"/>
      <c r="T39" s="95"/>
      <c r="V39" s="18"/>
      <c r="W39" s="18"/>
      <c r="X39" s="96"/>
      <c r="Y39" s="25"/>
      <c r="AA39" s="270"/>
      <c r="AB39" s="273"/>
      <c r="AD39" s="148"/>
      <c r="AF39" s="357"/>
      <c r="BG39" s="357"/>
    </row>
    <row r="40" spans="3:59" s="354" customFormat="1" ht="69" customHeight="1" x14ac:dyDescent="0.2">
      <c r="C40" s="352"/>
      <c r="E40" s="382"/>
      <c r="H40" s="375"/>
      <c r="I40" s="148"/>
      <c r="J40" s="277"/>
      <c r="K40" s="25"/>
      <c r="L40" s="24"/>
      <c r="M40" s="143"/>
      <c r="N40" s="352"/>
      <c r="O40" s="352"/>
      <c r="P40" s="352"/>
      <c r="S40" s="25"/>
      <c r="T40" s="95"/>
      <c r="V40" s="18"/>
      <c r="W40" s="18"/>
      <c r="X40" s="96"/>
      <c r="Y40" s="280"/>
      <c r="AA40" s="270"/>
      <c r="AB40" s="273"/>
      <c r="AD40" s="104"/>
      <c r="BG40" s="357"/>
    </row>
    <row r="41" spans="3:59" s="354" customFormat="1" ht="69" customHeight="1" x14ac:dyDescent="0.25">
      <c r="C41" s="352"/>
      <c r="E41" s="383"/>
      <c r="H41" s="375"/>
      <c r="I41" s="148"/>
      <c r="N41" s="352"/>
      <c r="O41" s="352"/>
      <c r="P41" s="352"/>
      <c r="T41" s="95"/>
      <c r="X41" s="96"/>
      <c r="AA41" s="270"/>
      <c r="AB41" s="273"/>
      <c r="AF41" s="357"/>
      <c r="BG41" s="357"/>
    </row>
    <row r="42" spans="3:59" s="354" customFormat="1" ht="69" customHeight="1" x14ac:dyDescent="0.25">
      <c r="C42" s="352"/>
      <c r="E42" s="383"/>
      <c r="H42" s="375"/>
      <c r="I42" s="148"/>
      <c r="N42" s="352"/>
      <c r="O42" s="352"/>
      <c r="P42" s="352"/>
      <c r="T42" s="95"/>
      <c r="X42" s="96"/>
      <c r="AA42" s="270"/>
      <c r="AB42" s="273"/>
      <c r="AF42" s="357"/>
      <c r="BG42" s="357"/>
    </row>
    <row r="43" spans="3:59" s="354" customFormat="1" ht="69" customHeight="1" x14ac:dyDescent="0.25">
      <c r="C43" s="352"/>
      <c r="E43" s="383"/>
      <c r="H43" s="375"/>
      <c r="I43" s="284"/>
      <c r="N43" s="352"/>
      <c r="O43" s="352"/>
      <c r="P43" s="352"/>
      <c r="T43" s="95"/>
      <c r="X43" s="96"/>
      <c r="AA43" s="270"/>
      <c r="AB43" s="273"/>
      <c r="AF43" s="357"/>
      <c r="BG43" s="357"/>
    </row>
    <row r="44" spans="3:59" s="354" customFormat="1" ht="69" customHeight="1" x14ac:dyDescent="0.25">
      <c r="C44" s="352"/>
      <c r="E44" s="377"/>
      <c r="H44" s="176"/>
      <c r="I44" s="353"/>
      <c r="J44" s="353"/>
      <c r="K44" s="353"/>
      <c r="L44" s="285"/>
      <c r="N44" s="352"/>
      <c r="O44" s="352"/>
      <c r="P44" s="352"/>
      <c r="S44" s="353"/>
      <c r="T44" s="95"/>
      <c r="V44" s="376"/>
      <c r="W44" s="376"/>
      <c r="X44" s="96"/>
      <c r="Y44" s="353"/>
      <c r="AA44" s="270"/>
      <c r="AB44" s="273"/>
      <c r="AD44" s="269"/>
      <c r="AF44" s="357"/>
      <c r="BG44" s="357"/>
    </row>
    <row r="45" spans="3:59" s="354" customFormat="1" ht="69" customHeight="1" x14ac:dyDescent="0.25">
      <c r="C45" s="352"/>
      <c r="E45" s="377"/>
      <c r="H45" s="176"/>
      <c r="I45" s="287"/>
      <c r="J45" s="353"/>
      <c r="K45" s="353"/>
      <c r="L45" s="288"/>
      <c r="N45" s="352"/>
      <c r="O45" s="352"/>
      <c r="P45" s="352"/>
      <c r="S45" s="353"/>
      <c r="T45" s="95"/>
      <c r="V45" s="289"/>
      <c r="W45" s="290"/>
      <c r="X45" s="96"/>
      <c r="Y45" s="353"/>
      <c r="AA45" s="270"/>
      <c r="AB45" s="273"/>
      <c r="AD45" s="269"/>
      <c r="AF45" s="357"/>
      <c r="BG45" s="357"/>
    </row>
    <row r="46" spans="3:59" s="354" customFormat="1" ht="69" customHeight="1" x14ac:dyDescent="0.25">
      <c r="C46" s="352"/>
      <c r="E46" s="377"/>
      <c r="H46" s="176"/>
      <c r="I46" s="148"/>
      <c r="J46" s="148"/>
      <c r="K46" s="148"/>
      <c r="L46" s="284"/>
      <c r="N46" s="352"/>
      <c r="O46" s="352"/>
      <c r="P46" s="352"/>
      <c r="S46" s="148"/>
      <c r="T46" s="95"/>
      <c r="V46" s="376"/>
      <c r="W46" s="376"/>
      <c r="X46" s="96"/>
      <c r="Y46" s="353"/>
      <c r="AA46" s="270"/>
      <c r="AB46" s="273"/>
      <c r="AD46" s="353"/>
      <c r="BG46" s="357"/>
    </row>
    <row r="47" spans="3:59" s="354" customFormat="1" ht="69" customHeight="1" x14ac:dyDescent="0.25">
      <c r="C47" s="352"/>
      <c r="E47" s="382"/>
      <c r="H47" s="375"/>
      <c r="I47" s="275"/>
      <c r="J47" s="275"/>
      <c r="K47" s="275"/>
      <c r="L47" s="275"/>
      <c r="N47" s="352"/>
      <c r="O47" s="352"/>
      <c r="P47" s="375"/>
      <c r="S47" s="275"/>
      <c r="T47" s="95"/>
      <c r="V47" s="291"/>
      <c r="W47" s="291"/>
      <c r="X47" s="96"/>
      <c r="Y47" s="292"/>
      <c r="AA47" s="270"/>
      <c r="AB47" s="273"/>
      <c r="AD47" s="293"/>
      <c r="AF47" s="357"/>
      <c r="BG47" s="357"/>
    </row>
    <row r="48" spans="3:59" s="354" customFormat="1" ht="69" customHeight="1" x14ac:dyDescent="0.2">
      <c r="C48" s="352"/>
      <c r="E48" s="382"/>
      <c r="H48" s="375"/>
      <c r="I48" s="275"/>
      <c r="J48" s="294"/>
      <c r="K48" s="294"/>
      <c r="L48" s="294"/>
      <c r="N48" s="352"/>
      <c r="O48" s="352"/>
      <c r="P48" s="375"/>
      <c r="S48" s="294"/>
      <c r="T48" s="95"/>
      <c r="U48" s="294"/>
      <c r="V48" s="291"/>
      <c r="W48" s="291"/>
      <c r="X48" s="96"/>
      <c r="Y48" s="353"/>
      <c r="AA48" s="270"/>
      <c r="AB48" s="273"/>
      <c r="AD48" s="275"/>
      <c r="BG48" s="357"/>
    </row>
    <row r="49" spans="3:59" s="354" customFormat="1" ht="69" customHeight="1" x14ac:dyDescent="0.2">
      <c r="C49" s="352"/>
      <c r="E49" s="382"/>
      <c r="H49" s="375"/>
      <c r="I49" s="275"/>
      <c r="J49" s="294"/>
      <c r="K49" s="294"/>
      <c r="L49" s="294"/>
      <c r="N49" s="352"/>
      <c r="O49" s="352"/>
      <c r="P49" s="375"/>
      <c r="S49" s="294"/>
      <c r="T49" s="95"/>
      <c r="V49" s="291"/>
      <c r="W49" s="291"/>
      <c r="X49" s="96"/>
      <c r="Y49" s="353"/>
      <c r="AA49" s="270"/>
      <c r="AB49" s="273"/>
      <c r="AD49" s="353"/>
      <c r="AF49" s="357"/>
      <c r="BG49" s="357"/>
    </row>
    <row r="50" spans="3:59" s="354" customFormat="1" ht="69" customHeight="1" x14ac:dyDescent="0.2">
      <c r="C50" s="352"/>
      <c r="E50" s="382"/>
      <c r="H50" s="375"/>
      <c r="I50" s="275"/>
      <c r="J50" s="295"/>
      <c r="K50" s="275"/>
      <c r="L50" s="294"/>
      <c r="N50" s="352"/>
      <c r="O50" s="352"/>
      <c r="P50" s="294"/>
      <c r="S50" s="275"/>
      <c r="T50" s="95"/>
      <c r="V50" s="296"/>
      <c r="W50" s="296"/>
      <c r="X50" s="96"/>
      <c r="Y50" s="353"/>
      <c r="AA50" s="270"/>
      <c r="AB50" s="273"/>
      <c r="AD50" s="353"/>
      <c r="AF50" s="357"/>
      <c r="BG50" s="357"/>
    </row>
    <row r="51" spans="3:59" s="354" customFormat="1" ht="69" customHeight="1" x14ac:dyDescent="0.2">
      <c r="C51" s="352"/>
      <c r="E51" s="382"/>
      <c r="H51" s="375"/>
      <c r="I51" s="275"/>
      <c r="J51" s="294"/>
      <c r="K51" s="294"/>
      <c r="L51" s="294"/>
      <c r="N51" s="352"/>
      <c r="O51" s="352"/>
      <c r="P51" s="375"/>
      <c r="S51" s="294"/>
      <c r="T51" s="95"/>
      <c r="V51" s="291"/>
      <c r="W51" s="291"/>
      <c r="X51" s="96"/>
      <c r="Y51" s="353"/>
      <c r="AA51" s="270"/>
      <c r="AB51" s="273"/>
      <c r="AD51" s="269"/>
      <c r="AF51" s="357"/>
      <c r="BG51" s="357"/>
    </row>
    <row r="52" spans="3:59" s="354" customFormat="1" ht="69" customHeight="1" x14ac:dyDescent="0.25">
      <c r="C52" s="352"/>
      <c r="E52" s="384"/>
      <c r="H52" s="375"/>
      <c r="I52" s="148"/>
      <c r="J52" s="102"/>
      <c r="K52" s="102"/>
      <c r="L52" s="102"/>
      <c r="M52" s="103"/>
      <c r="N52" s="352"/>
      <c r="O52" s="352"/>
      <c r="P52" s="352"/>
      <c r="S52" s="102"/>
      <c r="T52" s="95"/>
      <c r="V52" s="18"/>
      <c r="W52" s="18"/>
      <c r="X52" s="96"/>
      <c r="Y52" s="15"/>
      <c r="AA52" s="270"/>
      <c r="AB52" s="273"/>
      <c r="AD52" s="272"/>
      <c r="AF52" s="357"/>
      <c r="BG52" s="357"/>
    </row>
    <row r="53" spans="3:59" s="354" customFormat="1" ht="69" customHeight="1" x14ac:dyDescent="0.25">
      <c r="C53" s="352"/>
      <c r="E53" s="384"/>
      <c r="H53" s="375"/>
      <c r="I53" s="148"/>
      <c r="J53" s="297"/>
      <c r="K53" s="102"/>
      <c r="L53" s="102"/>
      <c r="M53" s="106"/>
      <c r="N53" s="352"/>
      <c r="O53" s="352"/>
      <c r="P53" s="352"/>
      <c r="S53" s="102"/>
      <c r="T53" s="95"/>
      <c r="V53" s="107"/>
      <c r="W53" s="107"/>
      <c r="X53" s="96"/>
      <c r="Y53" s="15"/>
      <c r="AA53" s="270"/>
      <c r="AB53" s="273"/>
      <c r="AD53" s="272"/>
      <c r="AF53" s="357"/>
      <c r="BG53" s="357"/>
    </row>
    <row r="54" spans="3:59" s="354" customFormat="1" ht="69" customHeight="1" x14ac:dyDescent="0.25">
      <c r="C54" s="352"/>
      <c r="E54" s="384"/>
      <c r="H54" s="375"/>
      <c r="I54" s="284"/>
      <c r="J54" s="284"/>
      <c r="K54" s="15"/>
      <c r="L54" s="102"/>
      <c r="M54" s="103"/>
      <c r="N54" s="352"/>
      <c r="O54" s="352"/>
      <c r="P54" s="352"/>
      <c r="S54" s="15"/>
      <c r="T54" s="95"/>
      <c r="V54" s="18"/>
      <c r="W54" s="18"/>
      <c r="X54" s="96"/>
      <c r="Y54" s="15"/>
      <c r="AA54" s="270"/>
      <c r="AB54" s="273"/>
      <c r="AD54" s="17"/>
      <c r="AF54" s="357"/>
      <c r="BG54" s="357"/>
    </row>
    <row r="55" spans="3:59" s="354" customFormat="1" ht="69" customHeight="1" x14ac:dyDescent="0.25">
      <c r="C55" s="352"/>
      <c r="E55" s="384"/>
      <c r="H55" s="375"/>
      <c r="I55" s="298"/>
      <c r="J55" s="15"/>
      <c r="K55" s="15"/>
      <c r="L55" s="17"/>
      <c r="M55" s="111"/>
      <c r="N55" s="352"/>
      <c r="O55" s="352"/>
      <c r="P55" s="352"/>
      <c r="S55" s="15"/>
      <c r="T55" s="95"/>
      <c r="V55" s="18"/>
      <c r="W55" s="18"/>
      <c r="X55" s="96"/>
      <c r="Y55" s="15"/>
      <c r="AA55" s="270"/>
      <c r="AB55" s="273"/>
      <c r="AD55" s="272"/>
      <c r="AF55" s="357"/>
      <c r="BG55" s="357"/>
    </row>
    <row r="56" spans="3:59" s="354" customFormat="1" ht="69" customHeight="1" x14ac:dyDescent="0.25">
      <c r="C56" s="352"/>
      <c r="E56" s="384"/>
      <c r="H56" s="375"/>
      <c r="I56" s="148"/>
      <c r="J56" s="15"/>
      <c r="K56" s="15"/>
      <c r="L56" s="299"/>
      <c r="M56" s="113"/>
      <c r="N56" s="352"/>
      <c r="O56" s="352"/>
      <c r="P56" s="352"/>
      <c r="S56" s="15"/>
      <c r="T56" s="95"/>
      <c r="V56" s="18"/>
      <c r="W56" s="104"/>
      <c r="X56" s="96"/>
      <c r="Y56" s="15"/>
      <c r="AA56" s="270"/>
      <c r="AB56" s="273"/>
      <c r="AD56" s="17"/>
      <c r="AF56" s="357"/>
      <c r="BG56" s="357"/>
    </row>
    <row r="57" spans="3:59" s="354" customFormat="1" ht="69" customHeight="1" x14ac:dyDescent="0.25">
      <c r="C57" s="352"/>
      <c r="E57" s="384"/>
      <c r="H57" s="375"/>
      <c r="I57" s="284"/>
      <c r="J57" s="15"/>
      <c r="K57" s="24"/>
      <c r="L57" s="24"/>
      <c r="M57" s="103"/>
      <c r="N57" s="352"/>
      <c r="O57" s="352"/>
      <c r="P57" s="352"/>
      <c r="S57" s="24"/>
      <c r="T57" s="95"/>
      <c r="V57" s="18"/>
      <c r="W57" s="18"/>
      <c r="X57" s="96"/>
      <c r="Y57" s="15"/>
      <c r="AA57" s="270"/>
      <c r="AB57" s="273"/>
      <c r="AD57" s="17"/>
      <c r="AF57" s="357"/>
      <c r="AG57" s="357"/>
      <c r="AH57" s="357"/>
      <c r="AI57" s="357"/>
      <c r="AJ57" s="357"/>
      <c r="AK57" s="357"/>
      <c r="AL57" s="357"/>
      <c r="AM57" s="357"/>
      <c r="AN57" s="357"/>
      <c r="AO57" s="357"/>
      <c r="AP57" s="357"/>
      <c r="AQ57" s="357"/>
      <c r="AR57" s="357"/>
      <c r="AS57" s="357"/>
      <c r="AT57" s="357"/>
      <c r="AU57" s="357"/>
      <c r="AV57" s="357"/>
      <c r="AW57" s="357"/>
      <c r="AX57" s="357"/>
      <c r="AY57" s="357"/>
      <c r="AZ57" s="357"/>
      <c r="BA57" s="357"/>
      <c r="BB57" s="357"/>
      <c r="BC57" s="357"/>
      <c r="BD57" s="357"/>
      <c r="BE57" s="357"/>
      <c r="BF57" s="357"/>
      <c r="BG57" s="357"/>
    </row>
    <row r="58" spans="3:59" s="354" customFormat="1" ht="69" customHeight="1" x14ac:dyDescent="0.25">
      <c r="C58" s="352"/>
      <c r="E58" s="384"/>
      <c r="H58" s="375"/>
      <c r="I58" s="148"/>
      <c r="J58" s="15"/>
      <c r="K58" s="15"/>
      <c r="L58" s="15"/>
      <c r="M58" s="111"/>
      <c r="N58" s="352"/>
      <c r="O58" s="352"/>
      <c r="P58" s="352"/>
      <c r="S58" s="15"/>
      <c r="T58" s="95"/>
      <c r="V58" s="18"/>
      <c r="W58" s="18"/>
      <c r="X58" s="96"/>
      <c r="Y58" s="15"/>
      <c r="AA58" s="270"/>
      <c r="AB58" s="273"/>
      <c r="AD58" s="17"/>
      <c r="AF58" s="357"/>
      <c r="BG58" s="357"/>
    </row>
    <row r="59" spans="3:59" s="354" customFormat="1" ht="69" customHeight="1" x14ac:dyDescent="0.25">
      <c r="C59" s="352"/>
      <c r="E59" s="384"/>
      <c r="H59" s="375"/>
      <c r="I59" s="148"/>
      <c r="J59" s="15"/>
      <c r="K59" s="15"/>
      <c r="L59" s="15"/>
      <c r="M59" s="111"/>
      <c r="N59" s="352"/>
      <c r="O59" s="352"/>
      <c r="P59" s="352"/>
      <c r="S59" s="15"/>
      <c r="T59" s="95"/>
      <c r="V59" s="18"/>
      <c r="W59" s="18"/>
      <c r="X59" s="96"/>
      <c r="Y59" s="15"/>
      <c r="AA59" s="270"/>
      <c r="AB59" s="273"/>
      <c r="AD59" s="17"/>
      <c r="AF59" s="357"/>
      <c r="BG59" s="357"/>
    </row>
    <row r="60" spans="3:59" s="354" customFormat="1" ht="69" customHeight="1" x14ac:dyDescent="0.25">
      <c r="C60" s="352"/>
      <c r="E60" s="384"/>
      <c r="H60" s="375"/>
      <c r="I60" s="148"/>
      <c r="J60" s="15"/>
      <c r="K60" s="15"/>
      <c r="L60" s="15"/>
      <c r="M60" s="111"/>
      <c r="N60" s="352"/>
      <c r="O60" s="352"/>
      <c r="P60" s="352"/>
      <c r="S60" s="15"/>
      <c r="T60" s="95"/>
      <c r="V60" s="18"/>
      <c r="W60" s="18"/>
      <c r="X60" s="96"/>
      <c r="Y60" s="15"/>
      <c r="AA60" s="270"/>
      <c r="AB60" s="273"/>
      <c r="AD60" s="124"/>
      <c r="AF60" s="357"/>
      <c r="BG60" s="357"/>
    </row>
    <row r="61" spans="3:59" s="354" customFormat="1" ht="69" customHeight="1" x14ac:dyDescent="0.25">
      <c r="C61" s="352"/>
      <c r="E61" s="384"/>
      <c r="H61" s="375"/>
      <c r="I61" s="148"/>
      <c r="J61" s="24"/>
      <c r="K61" s="24"/>
      <c r="L61" s="24"/>
      <c r="M61" s="113"/>
      <c r="N61" s="352"/>
      <c r="O61" s="352"/>
      <c r="P61" s="352"/>
      <c r="S61" s="24"/>
      <c r="T61" s="95"/>
      <c r="V61" s="18"/>
      <c r="W61" s="18"/>
      <c r="X61" s="96"/>
      <c r="Y61" s="15"/>
      <c r="AA61" s="270"/>
      <c r="AB61" s="273"/>
      <c r="AD61" s="17"/>
      <c r="AF61" s="357"/>
      <c r="BG61" s="357"/>
    </row>
    <row r="62" spans="3:59" s="354" customFormat="1" ht="69" customHeight="1" x14ac:dyDescent="0.25">
      <c r="C62" s="352"/>
      <c r="E62" s="382"/>
      <c r="H62" s="375"/>
      <c r="I62" s="275"/>
      <c r="J62" s="300"/>
      <c r="N62" s="352"/>
      <c r="O62" s="352"/>
      <c r="P62" s="352"/>
      <c r="T62" s="95"/>
      <c r="X62" s="96"/>
      <c r="Y62" s="149"/>
      <c r="AA62" s="270"/>
      <c r="AB62" s="273"/>
      <c r="AD62" s="15"/>
      <c r="AF62" s="357"/>
      <c r="BG62" s="357"/>
    </row>
    <row r="63" spans="3:59" s="354" customFormat="1" ht="69" customHeight="1" x14ac:dyDescent="0.25">
      <c r="C63" s="352"/>
      <c r="E63" s="382"/>
      <c r="H63" s="375"/>
      <c r="I63" s="148"/>
      <c r="J63" s="300"/>
      <c r="N63" s="352"/>
      <c r="O63" s="352"/>
      <c r="P63" s="352"/>
      <c r="T63" s="95"/>
      <c r="X63" s="96"/>
      <c r="Y63" s="149"/>
      <c r="AA63" s="270"/>
      <c r="AB63" s="273"/>
      <c r="AD63" s="15"/>
      <c r="AF63" s="357"/>
      <c r="BG63" s="357"/>
    </row>
    <row r="64" spans="3:59" s="354" customFormat="1" ht="69" customHeight="1" x14ac:dyDescent="0.25">
      <c r="C64" s="352"/>
      <c r="E64" s="382"/>
      <c r="H64" s="375"/>
      <c r="I64" s="148"/>
      <c r="J64" s="300"/>
      <c r="N64" s="352"/>
      <c r="O64" s="352"/>
      <c r="P64" s="352"/>
      <c r="T64" s="95"/>
      <c r="X64" s="96"/>
      <c r="Y64" s="149"/>
      <c r="AA64" s="270"/>
      <c r="AB64" s="273"/>
      <c r="AD64" s="15"/>
      <c r="AF64" s="357"/>
      <c r="BG64" s="357"/>
    </row>
    <row r="65" spans="3:59" s="354" customFormat="1" ht="69" customHeight="1" x14ac:dyDescent="0.25">
      <c r="C65" s="352"/>
      <c r="E65" s="382"/>
      <c r="H65" s="375"/>
      <c r="I65" s="148"/>
      <c r="J65" s="300"/>
      <c r="N65" s="352"/>
      <c r="O65" s="352"/>
      <c r="P65" s="352"/>
      <c r="T65" s="95"/>
      <c r="X65" s="96"/>
      <c r="Y65" s="149"/>
      <c r="AA65" s="270"/>
      <c r="AB65" s="273"/>
      <c r="AD65" s="15"/>
      <c r="AF65" s="357"/>
      <c r="BG65" s="357"/>
    </row>
    <row r="66" spans="3:59" s="354" customFormat="1" ht="69" customHeight="1" x14ac:dyDescent="0.2">
      <c r="C66" s="352"/>
      <c r="E66" s="377"/>
      <c r="H66" s="375"/>
      <c r="I66" s="278"/>
      <c r="N66" s="352"/>
      <c r="O66" s="352"/>
      <c r="P66" s="352"/>
      <c r="T66" s="95"/>
      <c r="X66" s="96"/>
      <c r="Y66" s="280"/>
      <c r="AA66" s="270"/>
      <c r="AB66" s="273"/>
      <c r="AF66" s="357"/>
      <c r="BG66" s="357"/>
    </row>
    <row r="67" spans="3:59" s="354" customFormat="1" ht="69" customHeight="1" x14ac:dyDescent="0.25">
      <c r="C67" s="352"/>
      <c r="E67" s="377"/>
      <c r="H67" s="375"/>
      <c r="I67" s="148"/>
      <c r="J67" s="149"/>
      <c r="K67" s="24"/>
      <c r="L67" s="20"/>
      <c r="M67" s="143"/>
      <c r="N67" s="352"/>
      <c r="O67" s="352"/>
      <c r="P67" s="352"/>
      <c r="T67" s="95"/>
      <c r="U67" s="24"/>
      <c r="V67" s="301"/>
      <c r="W67" s="301"/>
      <c r="X67" s="96"/>
      <c r="Y67" s="24"/>
      <c r="AA67" s="270"/>
      <c r="AB67" s="273"/>
      <c r="AF67" s="357"/>
      <c r="BG67" s="357"/>
    </row>
    <row r="68" spans="3:59" s="354" customFormat="1" ht="69" customHeight="1" x14ac:dyDescent="0.25">
      <c r="C68" s="352"/>
      <c r="E68" s="377"/>
      <c r="H68" s="375"/>
      <c r="I68" s="148"/>
      <c r="J68" s="149"/>
      <c r="K68" s="17"/>
      <c r="L68" s="145"/>
      <c r="M68" s="113"/>
      <c r="N68" s="352"/>
      <c r="O68" s="352"/>
      <c r="P68" s="352"/>
      <c r="T68" s="95"/>
      <c r="U68" s="17"/>
      <c r="V68" s="301"/>
      <c r="W68" s="301"/>
      <c r="X68" s="96"/>
      <c r="Y68" s="24"/>
      <c r="AA68" s="270"/>
      <c r="AB68" s="273"/>
      <c r="AF68" s="357"/>
      <c r="BG68" s="357"/>
    </row>
    <row r="69" spans="3:59" s="354" customFormat="1" ht="69" customHeight="1" x14ac:dyDescent="0.2">
      <c r="C69" s="352"/>
      <c r="E69" s="377"/>
      <c r="H69" s="375"/>
      <c r="I69" s="353"/>
      <c r="J69" s="149"/>
      <c r="K69" s="353"/>
      <c r="L69" s="146"/>
      <c r="M69" s="353"/>
      <c r="N69" s="352"/>
      <c r="O69" s="352"/>
      <c r="P69" s="303"/>
      <c r="T69" s="95"/>
      <c r="U69" s="353"/>
      <c r="V69" s="286"/>
      <c r="W69" s="147"/>
      <c r="X69" s="96"/>
      <c r="Y69" s="311"/>
      <c r="AA69" s="270"/>
      <c r="AB69" s="273"/>
      <c r="AF69" s="357"/>
      <c r="BG69" s="357"/>
    </row>
    <row r="70" spans="3:59" s="354" customFormat="1" ht="69" customHeight="1" x14ac:dyDescent="0.2">
      <c r="C70" s="352"/>
      <c r="E70" s="377"/>
      <c r="H70" s="375"/>
      <c r="I70" s="148"/>
      <c r="J70" s="145"/>
      <c r="K70" s="16"/>
      <c r="L70" s="145"/>
      <c r="M70" s="113"/>
      <c r="N70" s="352"/>
      <c r="O70" s="352"/>
      <c r="P70" s="352"/>
      <c r="T70" s="95"/>
      <c r="U70" s="16"/>
      <c r="V70" s="301"/>
      <c r="W70" s="301"/>
      <c r="X70" s="96"/>
      <c r="Y70" s="311"/>
      <c r="AA70" s="270"/>
      <c r="AB70" s="273"/>
      <c r="AF70" s="357"/>
      <c r="BG70" s="357"/>
    </row>
    <row r="71" spans="3:59" s="354" customFormat="1" ht="69" customHeight="1" x14ac:dyDescent="0.2">
      <c r="C71" s="352"/>
      <c r="E71" s="377"/>
      <c r="H71" s="375"/>
      <c r="I71" s="278"/>
      <c r="N71" s="352"/>
      <c r="O71" s="352"/>
      <c r="T71" s="95"/>
      <c r="X71" s="96"/>
      <c r="Y71" s="280"/>
      <c r="AA71" s="270"/>
      <c r="AB71" s="273"/>
      <c r="AF71" s="357"/>
      <c r="BG71" s="357"/>
    </row>
    <row r="72" spans="3:59" s="354" customFormat="1" ht="69" customHeight="1" x14ac:dyDescent="0.2">
      <c r="C72" s="352"/>
      <c r="E72" s="377"/>
      <c r="H72" s="375"/>
      <c r="I72" s="278"/>
      <c r="N72" s="352"/>
      <c r="O72" s="352"/>
      <c r="T72" s="95"/>
      <c r="X72" s="96"/>
      <c r="Y72" s="280"/>
      <c r="AA72" s="270"/>
      <c r="AB72" s="273"/>
      <c r="AF72" s="357"/>
      <c r="BG72" s="357"/>
    </row>
    <row r="73" spans="3:59" s="354" customFormat="1" ht="69" customHeight="1" x14ac:dyDescent="0.25">
      <c r="C73" s="352"/>
      <c r="E73" s="377"/>
      <c r="H73" s="375"/>
      <c r="I73" s="148"/>
      <c r="N73" s="352"/>
      <c r="O73" s="352"/>
      <c r="P73" s="303"/>
      <c r="T73" s="95"/>
      <c r="X73" s="96"/>
      <c r="Y73" s="274"/>
      <c r="AA73" s="270"/>
      <c r="AB73" s="273"/>
      <c r="AF73" s="357"/>
      <c r="BG73" s="357"/>
    </row>
    <row r="74" spans="3:59" s="354" customFormat="1" ht="69" customHeight="1" x14ac:dyDescent="0.2">
      <c r="C74" s="352"/>
      <c r="E74" s="377"/>
      <c r="H74" s="176"/>
      <c r="I74" s="294"/>
      <c r="J74" s="145"/>
      <c r="K74" s="17"/>
      <c r="L74" s="17"/>
      <c r="N74" s="352"/>
      <c r="O74" s="352"/>
      <c r="P74" s="352"/>
      <c r="T74" s="95"/>
      <c r="U74" s="17"/>
      <c r="V74" s="301"/>
      <c r="W74" s="301"/>
      <c r="X74" s="96"/>
      <c r="Y74" s="274"/>
      <c r="AA74" s="270"/>
      <c r="AB74" s="273"/>
      <c r="AF74" s="357"/>
      <c r="BG74" s="357"/>
    </row>
    <row r="75" spans="3:59" s="354" customFormat="1" ht="69" customHeight="1" x14ac:dyDescent="0.25">
      <c r="C75" s="352"/>
      <c r="E75" s="377"/>
      <c r="H75" s="176"/>
      <c r="I75" s="278"/>
      <c r="J75" s="304"/>
      <c r="N75" s="352"/>
      <c r="O75" s="352"/>
      <c r="P75" s="352"/>
      <c r="T75" s="95"/>
      <c r="X75" s="96"/>
      <c r="AA75" s="270"/>
      <c r="AB75" s="273"/>
      <c r="AF75" s="357"/>
      <c r="BG75" s="357"/>
    </row>
    <row r="76" spans="3:59" s="354" customFormat="1" ht="69" customHeight="1" x14ac:dyDescent="0.2">
      <c r="C76" s="352"/>
      <c r="E76" s="377"/>
      <c r="H76" s="176"/>
      <c r="I76" s="305"/>
      <c r="J76" s="145"/>
      <c r="K76" s="17"/>
      <c r="L76" s="17"/>
      <c r="N76" s="352"/>
      <c r="O76" s="352"/>
      <c r="P76" s="352"/>
      <c r="T76" s="95"/>
      <c r="U76" s="17"/>
      <c r="V76" s="301"/>
      <c r="W76" s="301"/>
      <c r="X76" s="96"/>
      <c r="Y76" s="269"/>
      <c r="AA76" s="270"/>
      <c r="AB76" s="273"/>
      <c r="AF76" s="357"/>
      <c r="BG76" s="357"/>
    </row>
    <row r="77" spans="3:59" s="354" customFormat="1" ht="69" customHeight="1" x14ac:dyDescent="0.2">
      <c r="C77" s="352"/>
      <c r="E77" s="377"/>
      <c r="H77" s="176"/>
      <c r="I77" s="294"/>
      <c r="J77" s="306"/>
      <c r="K77" s="306"/>
      <c r="N77" s="352"/>
      <c r="O77" s="352"/>
      <c r="P77" s="352"/>
      <c r="T77" s="95"/>
      <c r="X77" s="96"/>
      <c r="AA77" s="270"/>
      <c r="AB77" s="273"/>
      <c r="AF77" s="357"/>
      <c r="BG77" s="357"/>
    </row>
    <row r="78" spans="3:59" s="354" customFormat="1" ht="69" customHeight="1" x14ac:dyDescent="0.2">
      <c r="C78" s="352"/>
      <c r="E78" s="384"/>
      <c r="H78" s="176"/>
      <c r="I78" s="307"/>
      <c r="K78" s="377"/>
      <c r="M78" s="308"/>
      <c r="N78" s="352"/>
      <c r="O78" s="352"/>
      <c r="P78" s="352"/>
      <c r="T78" s="95"/>
      <c r="V78" s="290"/>
      <c r="W78" s="290"/>
      <c r="X78" s="96"/>
      <c r="Y78" s="142"/>
      <c r="AA78" s="270"/>
      <c r="AB78" s="273"/>
      <c r="AF78" s="357"/>
      <c r="BG78" s="357"/>
    </row>
    <row r="79" spans="3:59" s="354" customFormat="1" ht="69" customHeight="1" x14ac:dyDescent="0.25">
      <c r="C79" s="352"/>
      <c r="E79" s="384"/>
      <c r="H79" s="176"/>
      <c r="I79" s="309"/>
      <c r="K79" s="377"/>
      <c r="M79" s="308"/>
      <c r="N79" s="352"/>
      <c r="O79" s="352"/>
      <c r="P79" s="352"/>
      <c r="T79" s="95"/>
      <c r="V79" s="290"/>
      <c r="W79" s="290"/>
      <c r="X79" s="96"/>
      <c r="Y79" s="142"/>
      <c r="AA79" s="270"/>
      <c r="AB79" s="273"/>
      <c r="AF79" s="357"/>
      <c r="BG79" s="357"/>
    </row>
    <row r="80" spans="3:59" s="354" customFormat="1" ht="69" customHeight="1" x14ac:dyDescent="0.25">
      <c r="C80" s="352"/>
      <c r="E80" s="384"/>
      <c r="H80" s="176"/>
      <c r="I80" s="309"/>
      <c r="K80" s="288"/>
      <c r="M80" s="308"/>
      <c r="N80" s="352"/>
      <c r="O80" s="352"/>
      <c r="P80" s="303"/>
      <c r="T80" s="95"/>
      <c r="V80" s="290"/>
      <c r="W80" s="290"/>
      <c r="X80" s="96"/>
      <c r="Y80" s="142"/>
      <c r="AA80" s="270"/>
      <c r="AB80" s="273"/>
      <c r="AF80" s="357"/>
      <c r="BG80" s="357"/>
    </row>
    <row r="81" spans="3:59" s="354" customFormat="1" ht="69" customHeight="1" x14ac:dyDescent="0.2">
      <c r="C81" s="352"/>
      <c r="E81" s="384"/>
      <c r="H81" s="176"/>
      <c r="I81" s="310"/>
      <c r="M81" s="308"/>
      <c r="N81" s="352"/>
      <c r="O81" s="352"/>
      <c r="P81" s="352"/>
      <c r="T81" s="95"/>
      <c r="V81" s="290"/>
      <c r="W81" s="290"/>
      <c r="X81" s="96"/>
      <c r="Y81" s="280"/>
      <c r="AA81" s="270"/>
      <c r="AB81" s="273"/>
      <c r="AF81" s="357"/>
      <c r="BG81" s="357"/>
    </row>
    <row r="82" spans="3:59" s="354" customFormat="1" ht="69" customHeight="1" x14ac:dyDescent="0.2">
      <c r="C82" s="352"/>
      <c r="E82" s="384"/>
      <c r="H82" s="176"/>
      <c r="I82" s="310"/>
      <c r="M82" s="308"/>
      <c r="N82" s="352"/>
      <c r="O82" s="352"/>
      <c r="P82" s="352"/>
      <c r="T82" s="95"/>
      <c r="V82" s="290"/>
      <c r="W82" s="290"/>
      <c r="X82" s="96"/>
      <c r="Y82" s="280"/>
      <c r="AA82" s="270"/>
      <c r="AB82" s="273"/>
      <c r="AF82" s="357"/>
      <c r="BG82" s="357"/>
    </row>
    <row r="83" spans="3:59" s="354" customFormat="1" ht="69" customHeight="1" x14ac:dyDescent="0.25">
      <c r="C83" s="352"/>
      <c r="E83" s="384"/>
      <c r="H83" s="176"/>
      <c r="I83" s="309"/>
      <c r="M83" s="308"/>
      <c r="N83" s="352"/>
      <c r="O83" s="352"/>
      <c r="P83" s="302"/>
      <c r="T83" s="95"/>
      <c r="V83" s="290"/>
      <c r="W83" s="290"/>
      <c r="X83" s="96"/>
      <c r="Y83" s="142"/>
      <c r="AA83" s="270"/>
      <c r="AB83" s="273"/>
      <c r="AF83" s="357"/>
      <c r="BG83" s="357"/>
    </row>
    <row r="84" spans="3:59" s="354" customFormat="1" ht="69" customHeight="1" x14ac:dyDescent="0.25">
      <c r="C84" s="352"/>
      <c r="E84" s="384"/>
      <c r="H84" s="176"/>
      <c r="I84" s="309"/>
      <c r="M84" s="308"/>
      <c r="N84" s="352"/>
      <c r="O84" s="352"/>
      <c r="P84" s="302"/>
      <c r="T84" s="95"/>
      <c r="V84" s="290"/>
      <c r="W84" s="290"/>
      <c r="X84" s="96"/>
      <c r="Y84" s="142"/>
      <c r="AA84" s="270"/>
      <c r="AB84" s="273"/>
      <c r="AF84" s="357"/>
      <c r="BG84" s="357"/>
    </row>
    <row r="85" spans="3:59" s="354" customFormat="1" ht="69" customHeight="1" x14ac:dyDescent="0.25">
      <c r="C85" s="352"/>
      <c r="E85" s="384"/>
      <c r="H85" s="176"/>
      <c r="I85" s="309"/>
      <c r="J85" s="145"/>
      <c r="K85" s="352"/>
      <c r="L85" s="288"/>
      <c r="M85" s="308"/>
      <c r="N85" s="352"/>
      <c r="O85" s="352"/>
      <c r="P85" s="176"/>
      <c r="S85" s="352"/>
      <c r="T85" s="95"/>
      <c r="V85" s="301"/>
      <c r="W85" s="301"/>
      <c r="X85" s="96"/>
      <c r="Y85" s="142"/>
      <c r="AA85" s="270"/>
      <c r="AB85" s="273"/>
      <c r="AF85" s="357"/>
      <c r="BG85" s="357"/>
    </row>
    <row r="86" spans="3:59" s="354" customFormat="1" ht="69" customHeight="1" x14ac:dyDescent="0.2">
      <c r="C86" s="352"/>
      <c r="E86" s="384"/>
      <c r="H86" s="176"/>
      <c r="I86" s="311"/>
      <c r="J86" s="303"/>
      <c r="K86" s="303"/>
      <c r="L86" s="303"/>
      <c r="M86" s="176"/>
      <c r="N86" s="352"/>
      <c r="O86" s="352"/>
      <c r="P86" s="352"/>
      <c r="T86" s="95"/>
      <c r="V86" s="301"/>
      <c r="W86" s="301"/>
      <c r="X86" s="96"/>
      <c r="Y86" s="280"/>
      <c r="AA86" s="270"/>
      <c r="AB86" s="273"/>
      <c r="AF86" s="357"/>
      <c r="BG86" s="357"/>
    </row>
    <row r="87" spans="3:59" s="354" customFormat="1" ht="69" customHeight="1" x14ac:dyDescent="0.25">
      <c r="C87" s="352"/>
      <c r="E87" s="384"/>
      <c r="H87" s="176"/>
      <c r="I87" s="284"/>
      <c r="J87" s="145"/>
      <c r="K87" s="176"/>
      <c r="L87" s="176"/>
      <c r="M87" s="176"/>
      <c r="N87" s="352"/>
      <c r="O87" s="352"/>
      <c r="P87" s="176"/>
      <c r="S87" s="176"/>
      <c r="T87" s="95"/>
      <c r="V87" s="301"/>
      <c r="W87" s="301"/>
      <c r="X87" s="96"/>
      <c r="Y87" s="142"/>
      <c r="AA87" s="270"/>
      <c r="AB87" s="273"/>
      <c r="AF87" s="357"/>
      <c r="BG87" s="357"/>
    </row>
    <row r="88" spans="3:59" s="354" customFormat="1" ht="69" customHeight="1" x14ac:dyDescent="0.25">
      <c r="C88" s="352"/>
      <c r="E88" s="384"/>
      <c r="H88" s="176"/>
      <c r="I88" s="284"/>
      <c r="J88" s="145"/>
      <c r="K88" s="176"/>
      <c r="L88" s="176"/>
      <c r="M88" s="176"/>
      <c r="N88" s="352"/>
      <c r="O88" s="352"/>
      <c r="P88" s="176"/>
      <c r="S88" s="176"/>
      <c r="T88" s="95"/>
      <c r="V88" s="301"/>
      <c r="W88" s="301"/>
      <c r="X88" s="96"/>
      <c r="Y88" s="176"/>
      <c r="AA88" s="270"/>
      <c r="AB88" s="273"/>
      <c r="AF88" s="357"/>
      <c r="BG88" s="357"/>
    </row>
    <row r="89" spans="3:59" s="354" customFormat="1" ht="69" customHeight="1" x14ac:dyDescent="0.25">
      <c r="C89" s="352"/>
      <c r="E89" s="384"/>
      <c r="H89" s="176"/>
      <c r="I89" s="284"/>
      <c r="J89" s="145"/>
      <c r="K89" s="176"/>
      <c r="L89" s="176"/>
      <c r="M89" s="176"/>
      <c r="N89" s="352"/>
      <c r="O89" s="352"/>
      <c r="P89" s="176"/>
      <c r="S89" s="176"/>
      <c r="T89" s="95"/>
      <c r="V89" s="301"/>
      <c r="W89" s="301"/>
      <c r="X89" s="96"/>
      <c r="Y89" s="24"/>
      <c r="AA89" s="270"/>
      <c r="AB89" s="273"/>
      <c r="AF89" s="357"/>
      <c r="BG89" s="357"/>
    </row>
    <row r="90" spans="3:59" s="354" customFormat="1" ht="69" customHeight="1" x14ac:dyDescent="0.25">
      <c r="C90" s="352"/>
      <c r="E90" s="384"/>
      <c r="H90" s="176"/>
      <c r="I90" s="284"/>
      <c r="J90" s="145"/>
      <c r="K90" s="176"/>
      <c r="L90" s="176"/>
      <c r="M90" s="176"/>
      <c r="N90" s="352"/>
      <c r="O90" s="352"/>
      <c r="P90" s="176"/>
      <c r="S90" s="176"/>
      <c r="T90" s="95"/>
      <c r="V90" s="301"/>
      <c r="W90" s="301"/>
      <c r="X90" s="96"/>
      <c r="Y90" s="24"/>
      <c r="AA90" s="270"/>
      <c r="AB90" s="273"/>
      <c r="AF90" s="357"/>
      <c r="BG90" s="357"/>
    </row>
    <row r="91" spans="3:59" s="354" customFormat="1" ht="69" customHeight="1" x14ac:dyDescent="0.25">
      <c r="C91" s="352"/>
      <c r="E91" s="384"/>
      <c r="H91" s="176"/>
      <c r="I91" s="284"/>
      <c r="J91" s="145"/>
      <c r="K91" s="176"/>
      <c r="L91" s="176"/>
      <c r="M91" s="176"/>
      <c r="N91" s="352"/>
      <c r="O91" s="352"/>
      <c r="P91" s="176"/>
      <c r="S91" s="176"/>
      <c r="T91" s="95"/>
      <c r="V91" s="301"/>
      <c r="W91" s="301"/>
      <c r="X91" s="96"/>
      <c r="Y91" s="24"/>
      <c r="AA91" s="270"/>
      <c r="AB91" s="273"/>
      <c r="AF91" s="357"/>
      <c r="BG91" s="357"/>
    </row>
    <row r="92" spans="3:59" s="354" customFormat="1" ht="69" customHeight="1" x14ac:dyDescent="0.25">
      <c r="C92" s="352"/>
      <c r="E92" s="384"/>
      <c r="H92" s="176"/>
      <c r="I92" s="284"/>
      <c r="J92" s="145"/>
      <c r="K92" s="176"/>
      <c r="L92" s="176"/>
      <c r="M92" s="176"/>
      <c r="N92" s="352"/>
      <c r="O92" s="352"/>
      <c r="P92" s="176"/>
      <c r="S92" s="176"/>
      <c r="T92" s="95"/>
      <c r="V92" s="301"/>
      <c r="W92" s="301"/>
      <c r="X92" s="96"/>
      <c r="Y92" s="176"/>
      <c r="AA92" s="270"/>
      <c r="AB92" s="273"/>
      <c r="AF92" s="357"/>
      <c r="BG92" s="357"/>
    </row>
    <row r="93" spans="3:59" s="354" customFormat="1" ht="69" customHeight="1" x14ac:dyDescent="0.25">
      <c r="C93" s="352"/>
      <c r="E93" s="377"/>
      <c r="H93" s="375"/>
      <c r="I93" s="296"/>
      <c r="J93" s="145"/>
      <c r="N93" s="352"/>
      <c r="O93" s="352"/>
      <c r="P93" s="352"/>
      <c r="T93" s="95"/>
      <c r="X93" s="96"/>
      <c r="Y93" s="176"/>
      <c r="AA93" s="270"/>
      <c r="AB93" s="273"/>
      <c r="AF93" s="357"/>
      <c r="BG93" s="357"/>
    </row>
    <row r="94" spans="3:59" s="354" customFormat="1" ht="69" customHeight="1" x14ac:dyDescent="0.25">
      <c r="C94" s="352"/>
      <c r="E94" s="377"/>
      <c r="H94" s="375"/>
      <c r="I94" s="378"/>
      <c r="N94" s="352"/>
      <c r="O94" s="352"/>
      <c r="P94" s="352"/>
      <c r="T94" s="95"/>
      <c r="X94" s="96"/>
      <c r="AA94" s="270"/>
      <c r="AB94" s="273"/>
      <c r="AF94" s="357"/>
      <c r="BG94" s="357"/>
    </row>
    <row r="95" spans="3:59" s="354" customFormat="1" ht="69" customHeight="1" x14ac:dyDescent="0.25">
      <c r="C95" s="352"/>
      <c r="E95" s="377"/>
      <c r="H95" s="375"/>
      <c r="I95" s="296"/>
      <c r="J95" s="145"/>
      <c r="K95" s="176"/>
      <c r="L95" s="176"/>
      <c r="M95" s="176"/>
      <c r="N95" s="352"/>
      <c r="O95" s="352"/>
      <c r="P95" s="176"/>
      <c r="S95" s="176"/>
      <c r="T95" s="95"/>
      <c r="V95" s="301"/>
      <c r="W95" s="301"/>
      <c r="X95" s="96"/>
      <c r="Y95" s="176"/>
      <c r="AA95" s="270"/>
      <c r="AB95" s="273"/>
      <c r="AF95" s="357"/>
      <c r="BG95" s="357"/>
    </row>
    <row r="96" spans="3:59" s="354" customFormat="1" ht="69" customHeight="1" x14ac:dyDescent="0.25">
      <c r="C96" s="352"/>
      <c r="E96" s="377"/>
      <c r="H96" s="375"/>
      <c r="I96" s="296"/>
      <c r="J96" s="145"/>
      <c r="K96" s="176"/>
      <c r="L96" s="176"/>
      <c r="M96" s="317"/>
      <c r="N96" s="352"/>
      <c r="O96" s="352"/>
      <c r="P96" s="176"/>
      <c r="S96" s="176"/>
      <c r="T96" s="95"/>
      <c r="V96" s="301"/>
      <c r="W96" s="301"/>
      <c r="X96" s="96"/>
      <c r="Y96" s="176"/>
      <c r="AA96" s="270"/>
      <c r="AB96" s="273"/>
      <c r="AF96" s="357"/>
      <c r="BG96" s="357"/>
    </row>
    <row r="97" spans="3:59" s="354" customFormat="1" ht="69" customHeight="1" x14ac:dyDescent="0.25">
      <c r="C97" s="352"/>
      <c r="E97" s="377"/>
      <c r="H97" s="375"/>
      <c r="I97" s="296"/>
      <c r="J97" s="145"/>
      <c r="K97" s="176"/>
      <c r="L97" s="176"/>
      <c r="M97" s="317"/>
      <c r="N97" s="352"/>
      <c r="O97" s="352"/>
      <c r="P97" s="176"/>
      <c r="S97" s="176"/>
      <c r="T97" s="95"/>
      <c r="V97" s="301"/>
      <c r="W97" s="301"/>
      <c r="X97" s="96"/>
      <c r="Y97" s="176"/>
      <c r="AA97" s="270"/>
      <c r="AB97" s="273"/>
      <c r="AF97" s="357"/>
      <c r="BG97" s="357"/>
    </row>
    <row r="98" spans="3:59" s="354" customFormat="1" ht="69" customHeight="1" x14ac:dyDescent="0.25">
      <c r="C98" s="352"/>
      <c r="E98" s="377"/>
      <c r="H98" s="176"/>
      <c r="I98" s="274"/>
      <c r="J98" s="145"/>
      <c r="K98" s="176"/>
      <c r="L98" s="176"/>
      <c r="M98" s="317"/>
      <c r="N98" s="352"/>
      <c r="O98" s="352"/>
      <c r="P98" s="352"/>
      <c r="S98" s="176"/>
      <c r="T98" s="95"/>
      <c r="V98" s="301"/>
      <c r="W98" s="301"/>
      <c r="X98" s="96"/>
      <c r="Y98" s="176"/>
      <c r="AA98" s="270"/>
      <c r="AB98" s="273"/>
      <c r="AF98" s="357"/>
      <c r="BG98" s="357"/>
    </row>
    <row r="99" spans="3:59" s="354" customFormat="1" ht="69" customHeight="1" x14ac:dyDescent="0.25">
      <c r="C99" s="352"/>
      <c r="E99" s="377"/>
      <c r="H99" s="176"/>
      <c r="I99" s="274"/>
      <c r="J99" s="145"/>
      <c r="K99" s="176"/>
      <c r="L99" s="176"/>
      <c r="M99" s="317"/>
      <c r="N99" s="352"/>
      <c r="O99" s="352"/>
      <c r="P99" s="352"/>
      <c r="S99" s="176"/>
      <c r="T99" s="95"/>
      <c r="V99" s="301"/>
      <c r="W99" s="301"/>
      <c r="X99" s="96"/>
      <c r="Y99" s="176"/>
      <c r="AA99" s="270"/>
      <c r="AB99" s="273"/>
      <c r="AF99" s="357"/>
      <c r="BG99" s="357"/>
    </row>
    <row r="100" spans="3:59" s="354" customFormat="1" ht="69" customHeight="1" x14ac:dyDescent="0.25">
      <c r="C100" s="352"/>
      <c r="E100" s="377"/>
      <c r="H100" s="176"/>
      <c r="I100" s="272"/>
      <c r="J100" s="145"/>
      <c r="K100" s="176"/>
      <c r="L100" s="352"/>
      <c r="M100" s="317"/>
      <c r="N100" s="352"/>
      <c r="O100" s="352"/>
      <c r="P100" s="352"/>
      <c r="S100" s="176"/>
      <c r="T100" s="95"/>
      <c r="U100" s="176"/>
      <c r="V100" s="301"/>
      <c r="W100" s="301"/>
      <c r="X100" s="96"/>
      <c r="Y100" s="176"/>
      <c r="AA100" s="270"/>
      <c r="AB100" s="273"/>
      <c r="AF100" s="357"/>
      <c r="BG100" s="357"/>
    </row>
    <row r="101" spans="3:59" s="354" customFormat="1" ht="69" customHeight="1" x14ac:dyDescent="0.25">
      <c r="C101" s="352"/>
      <c r="E101" s="377"/>
      <c r="H101" s="176"/>
      <c r="I101" s="272"/>
      <c r="J101" s="145"/>
      <c r="K101" s="176"/>
      <c r="L101" s="352"/>
      <c r="M101" s="317"/>
      <c r="N101" s="352"/>
      <c r="O101" s="352"/>
      <c r="P101" s="352"/>
      <c r="S101" s="176"/>
      <c r="T101" s="95"/>
      <c r="U101" s="176"/>
      <c r="V101" s="301"/>
      <c r="W101" s="301"/>
      <c r="X101" s="96"/>
      <c r="Y101" s="176"/>
      <c r="AA101" s="270"/>
      <c r="AB101" s="273"/>
      <c r="AF101" s="357"/>
      <c r="BG101" s="357"/>
    </row>
    <row r="102" spans="3:59" s="354" customFormat="1" ht="69" customHeight="1" x14ac:dyDescent="0.25">
      <c r="C102" s="352"/>
      <c r="E102" s="377"/>
      <c r="H102" s="176"/>
      <c r="I102" s="272"/>
      <c r="J102" s="145"/>
      <c r="K102" s="176"/>
      <c r="L102" s="352"/>
      <c r="M102" s="317"/>
      <c r="N102" s="352"/>
      <c r="O102" s="352"/>
      <c r="P102" s="352"/>
      <c r="S102" s="176"/>
      <c r="T102" s="95"/>
      <c r="U102" s="176"/>
      <c r="V102" s="301"/>
      <c r="W102" s="301"/>
      <c r="X102" s="96"/>
      <c r="Y102" s="176"/>
      <c r="AA102" s="270"/>
      <c r="AB102" s="273"/>
      <c r="AF102" s="357"/>
      <c r="BG102" s="357"/>
    </row>
    <row r="103" spans="3:59" s="354" customFormat="1" ht="69" customHeight="1" x14ac:dyDescent="0.25">
      <c r="C103" s="352"/>
      <c r="E103" s="377"/>
      <c r="H103" s="176"/>
      <c r="I103" s="272"/>
      <c r="J103" s="145"/>
      <c r="K103" s="176"/>
      <c r="L103" s="352"/>
      <c r="M103" s="317"/>
      <c r="N103" s="352"/>
      <c r="O103" s="352"/>
      <c r="P103" s="352"/>
      <c r="S103" s="176"/>
      <c r="T103" s="95"/>
      <c r="U103" s="176"/>
      <c r="V103" s="301"/>
      <c r="W103" s="301"/>
      <c r="X103" s="96"/>
      <c r="Y103" s="176"/>
      <c r="AA103" s="270"/>
      <c r="AB103" s="273"/>
      <c r="AF103" s="357"/>
      <c r="BG103" s="357"/>
    </row>
    <row r="104" spans="3:59" s="354" customFormat="1" ht="69" customHeight="1" x14ac:dyDescent="0.25">
      <c r="C104" s="352"/>
      <c r="E104" s="377"/>
      <c r="H104" s="176"/>
      <c r="I104" s="272"/>
      <c r="J104" s="145"/>
      <c r="K104" s="145"/>
      <c r="L104" s="176"/>
      <c r="M104" s="379"/>
      <c r="N104" s="352"/>
      <c r="O104" s="352"/>
      <c r="P104" s="352"/>
      <c r="S104" s="145"/>
      <c r="T104" s="95"/>
      <c r="V104" s="301"/>
      <c r="W104" s="301"/>
      <c r="X104" s="96"/>
      <c r="Y104" s="176"/>
      <c r="Z104" s="273"/>
      <c r="AA104" s="270"/>
      <c r="AB104" s="273"/>
      <c r="AF104" s="357"/>
      <c r="BG104" s="357"/>
    </row>
    <row r="105" spans="3:59" s="354" customFormat="1" ht="69" customHeight="1" x14ac:dyDescent="0.25">
      <c r="C105" s="352"/>
      <c r="E105" s="377"/>
      <c r="H105" s="176"/>
      <c r="I105" s="272"/>
      <c r="J105" s="145"/>
      <c r="K105" s="145"/>
      <c r="L105" s="145"/>
      <c r="M105" s="317"/>
      <c r="N105" s="352"/>
      <c r="O105" s="352"/>
      <c r="P105" s="352"/>
      <c r="S105" s="145"/>
      <c r="T105" s="95"/>
      <c r="V105" s="301"/>
      <c r="W105" s="301"/>
      <c r="X105" s="96"/>
      <c r="Y105" s="176"/>
      <c r="AA105" s="270"/>
      <c r="AB105" s="273"/>
      <c r="AF105" s="357"/>
      <c r="BG105" s="357"/>
    </row>
    <row r="106" spans="3:59" s="354" customFormat="1" ht="69" customHeight="1" x14ac:dyDescent="0.25">
      <c r="C106" s="352"/>
      <c r="E106" s="383"/>
      <c r="H106" s="375"/>
      <c r="I106" s="148"/>
      <c r="N106" s="352"/>
      <c r="O106" s="352"/>
      <c r="P106" s="352"/>
      <c r="T106" s="95"/>
      <c r="X106" s="96"/>
      <c r="AA106" s="270"/>
      <c r="AB106" s="273"/>
      <c r="AF106" s="357"/>
      <c r="BG106" s="357"/>
    </row>
    <row r="107" spans="3:59" s="354" customFormat="1" ht="69" customHeight="1" x14ac:dyDescent="0.25">
      <c r="C107" s="352"/>
      <c r="E107" s="383"/>
      <c r="H107" s="375"/>
      <c r="I107" s="148"/>
      <c r="N107" s="352"/>
      <c r="O107" s="352"/>
      <c r="P107" s="352"/>
      <c r="T107" s="95"/>
      <c r="X107" s="96"/>
      <c r="AA107" s="270"/>
      <c r="AB107" s="273"/>
      <c r="AF107" s="357"/>
      <c r="BG107" s="357"/>
    </row>
    <row r="108" spans="3:59" s="354" customFormat="1" ht="69" customHeight="1" x14ac:dyDescent="0.25">
      <c r="C108" s="352"/>
      <c r="E108" s="383"/>
      <c r="H108" s="375"/>
      <c r="I108" s="148"/>
      <c r="N108" s="352"/>
      <c r="O108" s="352"/>
      <c r="P108" s="352"/>
      <c r="T108" s="95"/>
      <c r="X108" s="96"/>
      <c r="AA108" s="270"/>
      <c r="AB108" s="273"/>
      <c r="AF108" s="357"/>
      <c r="BG108" s="357"/>
    </row>
    <row r="109" spans="3:59" s="354" customFormat="1" ht="69" customHeight="1" x14ac:dyDescent="0.25">
      <c r="C109" s="352"/>
      <c r="E109" s="383"/>
      <c r="H109" s="375"/>
      <c r="I109" s="148"/>
      <c r="N109" s="352"/>
      <c r="O109" s="352"/>
      <c r="P109" s="352"/>
      <c r="T109" s="95"/>
      <c r="X109" s="96"/>
      <c r="AA109" s="270"/>
      <c r="AB109" s="273"/>
      <c r="AF109" s="357"/>
      <c r="BG109" s="357"/>
    </row>
    <row r="110" spans="3:59" s="354" customFormat="1" ht="69" customHeight="1" x14ac:dyDescent="0.25">
      <c r="C110" s="352"/>
      <c r="E110" s="383"/>
      <c r="H110" s="375"/>
      <c r="I110" s="148"/>
      <c r="N110" s="352"/>
      <c r="O110" s="352"/>
      <c r="P110" s="352"/>
      <c r="T110" s="95"/>
      <c r="X110" s="96"/>
      <c r="AA110" s="270"/>
      <c r="AB110" s="273"/>
      <c r="AF110" s="357"/>
      <c r="BG110" s="357"/>
    </row>
    <row r="111" spans="3:59" s="354" customFormat="1" ht="69" customHeight="1" x14ac:dyDescent="0.25">
      <c r="C111" s="352"/>
      <c r="E111" s="377"/>
      <c r="H111" s="176"/>
      <c r="I111" s="148"/>
      <c r="J111" s="24"/>
      <c r="K111" s="24"/>
      <c r="L111" s="24"/>
      <c r="N111" s="352"/>
      <c r="O111" s="352"/>
      <c r="P111" s="109"/>
      <c r="S111" s="24"/>
      <c r="T111" s="95"/>
      <c r="V111" s="312"/>
      <c r="W111" s="18"/>
      <c r="X111" s="96"/>
      <c r="Y111" s="269"/>
      <c r="AA111" s="270"/>
      <c r="AB111" s="273"/>
      <c r="AF111" s="357"/>
      <c r="BG111" s="357"/>
    </row>
    <row r="112" spans="3:59" s="354" customFormat="1" ht="69" customHeight="1" x14ac:dyDescent="0.25">
      <c r="C112" s="352"/>
      <c r="E112" s="377"/>
      <c r="H112" s="176"/>
      <c r="I112" s="148"/>
      <c r="K112" s="24"/>
      <c r="N112" s="352"/>
      <c r="O112" s="352"/>
      <c r="P112" s="109"/>
      <c r="S112" s="24"/>
      <c r="T112" s="95"/>
      <c r="V112" s="18"/>
      <c r="W112" s="312"/>
      <c r="X112" s="96"/>
      <c r="Y112" s="269"/>
      <c r="AA112" s="270"/>
      <c r="AB112" s="273"/>
      <c r="AF112" s="357"/>
      <c r="BG112" s="357"/>
    </row>
    <row r="113" spans="3:59" s="354" customFormat="1" ht="69" customHeight="1" x14ac:dyDescent="0.25">
      <c r="C113" s="352"/>
      <c r="E113" s="377"/>
      <c r="H113" s="176"/>
      <c r="I113" s="148"/>
      <c r="K113" s="24"/>
      <c r="N113" s="352"/>
      <c r="O113" s="352"/>
      <c r="P113" s="109"/>
      <c r="S113" s="24"/>
      <c r="T113" s="95"/>
      <c r="V113" s="312"/>
      <c r="W113" s="312"/>
      <c r="X113" s="96"/>
      <c r="Y113" s="269"/>
      <c r="AA113" s="270"/>
      <c r="AB113" s="273"/>
      <c r="AF113" s="357"/>
      <c r="BG113" s="357"/>
    </row>
    <row r="114" spans="3:59" s="354" customFormat="1" ht="69" customHeight="1" x14ac:dyDescent="0.25">
      <c r="C114" s="352"/>
      <c r="E114" s="384"/>
      <c r="G114" s="949"/>
      <c r="H114" s="375"/>
      <c r="I114" s="269"/>
      <c r="J114" s="274"/>
      <c r="K114" s="274"/>
      <c r="N114" s="352"/>
      <c r="O114" s="352"/>
      <c r="P114" s="176"/>
      <c r="T114" s="95"/>
      <c r="V114" s="313"/>
      <c r="W114" s="276"/>
      <c r="X114" s="96"/>
      <c r="Y114" s="269"/>
      <c r="AA114" s="270"/>
      <c r="AB114" s="273"/>
      <c r="AF114" s="357"/>
      <c r="BG114" s="357"/>
    </row>
    <row r="115" spans="3:59" s="354" customFormat="1" ht="69" customHeight="1" x14ac:dyDescent="0.25">
      <c r="C115" s="352"/>
      <c r="E115" s="384"/>
      <c r="G115" s="949"/>
      <c r="H115" s="375"/>
      <c r="I115" s="314"/>
      <c r="J115" s="314"/>
      <c r="K115" s="315"/>
      <c r="N115" s="352"/>
      <c r="O115" s="352"/>
      <c r="P115" s="176"/>
      <c r="T115" s="95"/>
      <c r="V115" s="313"/>
      <c r="W115" s="276"/>
      <c r="X115" s="96"/>
      <c r="Y115" s="269"/>
      <c r="AA115" s="270"/>
      <c r="AB115" s="273"/>
      <c r="AF115" s="357"/>
      <c r="BG115" s="357"/>
    </row>
    <row r="116" spans="3:59" s="354" customFormat="1" ht="69" customHeight="1" x14ac:dyDescent="0.25">
      <c r="C116" s="352"/>
      <c r="E116" s="384"/>
      <c r="G116" s="949"/>
      <c r="H116" s="375"/>
      <c r="I116" s="314"/>
      <c r="J116" s="314"/>
      <c r="K116" s="315"/>
      <c r="N116" s="352"/>
      <c r="O116" s="352"/>
      <c r="P116" s="176"/>
      <c r="T116" s="95"/>
      <c r="V116" s="313"/>
      <c r="W116" s="276"/>
      <c r="X116" s="96"/>
      <c r="Y116" s="269"/>
      <c r="AA116" s="270"/>
      <c r="AB116" s="273"/>
      <c r="AF116" s="357"/>
      <c r="BG116" s="357"/>
    </row>
    <row r="117" spans="3:59" s="354" customFormat="1" ht="69" customHeight="1" x14ac:dyDescent="0.25">
      <c r="C117" s="352"/>
      <c r="E117" s="384"/>
      <c r="G117" s="949"/>
      <c r="H117" s="375"/>
      <c r="I117" s="287"/>
      <c r="J117" s="316"/>
      <c r="K117" s="274"/>
      <c r="N117" s="352"/>
      <c r="O117" s="352"/>
      <c r="P117" s="317"/>
      <c r="T117" s="95"/>
      <c r="V117" s="271"/>
      <c r="W117" s="272"/>
      <c r="X117" s="96"/>
      <c r="Y117" s="269"/>
      <c r="AA117" s="270"/>
      <c r="AB117" s="273"/>
      <c r="AF117" s="357"/>
      <c r="BG117" s="357"/>
    </row>
    <row r="118" spans="3:59" s="354" customFormat="1" ht="69" customHeight="1" x14ac:dyDescent="0.25">
      <c r="C118" s="352"/>
      <c r="E118" s="384"/>
      <c r="G118" s="949"/>
      <c r="H118" s="375"/>
      <c r="I118" s="287"/>
      <c r="J118" s="293"/>
      <c r="K118" s="293"/>
      <c r="N118" s="352"/>
      <c r="O118" s="352"/>
      <c r="P118" s="176"/>
      <c r="T118" s="95"/>
      <c r="V118" s="313"/>
      <c r="W118" s="276"/>
      <c r="X118" s="96"/>
      <c r="Y118" s="269"/>
      <c r="AA118" s="270"/>
      <c r="AB118" s="273"/>
      <c r="AF118" s="357"/>
      <c r="BG118" s="357"/>
    </row>
    <row r="119" spans="3:59" s="354" customFormat="1" ht="69" customHeight="1" x14ac:dyDescent="0.25">
      <c r="C119" s="352"/>
      <c r="E119" s="384"/>
      <c r="G119" s="949"/>
      <c r="H119" s="375"/>
      <c r="I119" s="287"/>
      <c r="J119" s="293"/>
      <c r="K119" s="274"/>
      <c r="N119" s="352"/>
      <c r="O119" s="352"/>
      <c r="P119" s="176"/>
      <c r="T119" s="95"/>
      <c r="V119" s="313"/>
      <c r="W119" s="276"/>
      <c r="X119" s="96"/>
      <c r="Y119" s="269"/>
      <c r="AA119" s="270"/>
      <c r="AB119" s="273"/>
      <c r="AF119" s="357"/>
      <c r="BG119" s="357"/>
    </row>
    <row r="120" spans="3:59" s="354" customFormat="1" ht="69" customHeight="1" x14ac:dyDescent="0.25">
      <c r="C120" s="352"/>
      <c r="E120" s="384"/>
      <c r="G120" s="949"/>
      <c r="H120" s="375"/>
      <c r="I120" s="287"/>
      <c r="J120" s="284"/>
      <c r="K120" s="274"/>
      <c r="N120" s="352"/>
      <c r="O120" s="352"/>
      <c r="P120" s="176"/>
      <c r="T120" s="95"/>
      <c r="V120" s="313"/>
      <c r="W120" s="276"/>
      <c r="X120" s="96"/>
      <c r="Y120" s="269"/>
      <c r="AA120" s="270"/>
      <c r="AB120" s="273"/>
      <c r="AF120" s="357"/>
      <c r="BG120" s="357"/>
    </row>
    <row r="121" spans="3:59" s="354" customFormat="1" ht="69" customHeight="1" x14ac:dyDescent="0.25">
      <c r="C121" s="352"/>
      <c r="E121" s="384"/>
      <c r="G121" s="949"/>
      <c r="H121" s="375"/>
      <c r="I121" s="287"/>
      <c r="J121" s="293"/>
      <c r="K121" s="274"/>
      <c r="N121" s="352"/>
      <c r="O121" s="352"/>
      <c r="P121" s="176"/>
      <c r="T121" s="95"/>
      <c r="V121" s="313"/>
      <c r="W121" s="276"/>
      <c r="X121" s="96"/>
      <c r="Y121" s="269"/>
      <c r="AA121" s="270"/>
      <c r="AB121" s="273"/>
      <c r="AF121" s="357"/>
      <c r="BG121" s="357"/>
    </row>
    <row r="122" spans="3:59" s="354" customFormat="1" ht="69" customHeight="1" x14ac:dyDescent="0.2">
      <c r="C122" s="352"/>
      <c r="E122" s="384"/>
      <c r="H122" s="375"/>
      <c r="I122" s="318"/>
      <c r="J122" s="274"/>
      <c r="K122" s="274"/>
      <c r="N122" s="352"/>
      <c r="O122" s="352"/>
      <c r="P122" s="176"/>
      <c r="T122" s="95"/>
      <c r="V122" s="313"/>
      <c r="W122" s="319"/>
      <c r="X122" s="96"/>
      <c r="Y122" s="269"/>
      <c r="AA122" s="270"/>
      <c r="AB122" s="273"/>
      <c r="AF122" s="357"/>
      <c r="BG122" s="357"/>
    </row>
    <row r="123" spans="3:59" s="354" customFormat="1" ht="69" customHeight="1" x14ac:dyDescent="0.25">
      <c r="C123" s="352"/>
      <c r="E123" s="384"/>
      <c r="H123" s="375"/>
      <c r="I123" s="269"/>
      <c r="J123" s="274"/>
      <c r="K123" s="274"/>
      <c r="N123" s="352"/>
      <c r="O123" s="352"/>
      <c r="P123" s="176"/>
      <c r="T123" s="95"/>
      <c r="V123" s="313"/>
      <c r="W123" s="313"/>
      <c r="X123" s="96"/>
      <c r="Y123" s="269"/>
      <c r="AA123" s="270"/>
      <c r="AB123" s="273"/>
      <c r="AF123" s="357"/>
      <c r="BG123" s="357"/>
    </row>
    <row r="124" spans="3:59" s="354" customFormat="1" ht="69" customHeight="1" x14ac:dyDescent="0.25">
      <c r="C124" s="352"/>
      <c r="E124" s="384"/>
      <c r="H124" s="375"/>
      <c r="I124" s="269"/>
      <c r="J124" s="274"/>
      <c r="K124" s="274"/>
      <c r="N124" s="352"/>
      <c r="O124" s="352"/>
      <c r="P124" s="176"/>
      <c r="T124" s="95"/>
      <c r="V124" s="313"/>
      <c r="W124" s="319"/>
      <c r="X124" s="96"/>
      <c r="Y124" s="269"/>
      <c r="AA124" s="270"/>
      <c r="AB124" s="273"/>
      <c r="AF124" s="357"/>
      <c r="BG124" s="357"/>
    </row>
    <row r="125" spans="3:59" s="354" customFormat="1" ht="69" customHeight="1" x14ac:dyDescent="0.25">
      <c r="C125" s="352"/>
      <c r="E125" s="385"/>
      <c r="H125" s="176"/>
      <c r="I125" s="353"/>
      <c r="K125" s="15"/>
      <c r="N125" s="352"/>
      <c r="O125" s="352"/>
      <c r="P125" s="352"/>
      <c r="T125" s="95"/>
      <c r="X125" s="96"/>
      <c r="AA125" s="270"/>
      <c r="AB125" s="273"/>
      <c r="AF125" s="357"/>
      <c r="BG125" s="357"/>
    </row>
    <row r="126" spans="3:59" s="354" customFormat="1" ht="69" customHeight="1" x14ac:dyDescent="0.25">
      <c r="C126" s="352"/>
      <c r="E126" s="385"/>
      <c r="H126" s="176"/>
      <c r="I126" s="353"/>
      <c r="K126" s="15"/>
      <c r="N126" s="352"/>
      <c r="O126" s="352"/>
      <c r="P126" s="352"/>
      <c r="T126" s="95"/>
      <c r="X126" s="96"/>
      <c r="AA126" s="270"/>
      <c r="AB126" s="273"/>
      <c r="AF126" s="357"/>
      <c r="BG126" s="357"/>
    </row>
    <row r="127" spans="3:59" s="354" customFormat="1" ht="69" customHeight="1" x14ac:dyDescent="0.25">
      <c r="C127" s="352"/>
      <c r="E127" s="385"/>
      <c r="H127" s="176"/>
      <c r="I127" s="284"/>
      <c r="K127" s="15"/>
      <c r="N127" s="352"/>
      <c r="O127" s="352"/>
      <c r="P127" s="352"/>
      <c r="T127" s="95"/>
      <c r="X127" s="96"/>
      <c r="AA127" s="270"/>
      <c r="AB127" s="273"/>
      <c r="AF127" s="357"/>
      <c r="BG127" s="357"/>
    </row>
    <row r="128" spans="3:59" s="354" customFormat="1" ht="69" customHeight="1" x14ac:dyDescent="0.25">
      <c r="C128" s="352"/>
      <c r="E128" s="385"/>
      <c r="H128" s="176"/>
      <c r="I128" s="284"/>
      <c r="K128" s="15"/>
      <c r="N128" s="352"/>
      <c r="O128" s="352"/>
      <c r="P128" s="352"/>
      <c r="T128" s="95"/>
      <c r="X128" s="96"/>
      <c r="AA128" s="270"/>
      <c r="AB128" s="273"/>
      <c r="AF128" s="357"/>
      <c r="BG128" s="357"/>
    </row>
    <row r="129" spans="3:59" s="354" customFormat="1" ht="69" customHeight="1" x14ac:dyDescent="0.25">
      <c r="C129" s="352"/>
      <c r="E129" s="385"/>
      <c r="H129" s="176"/>
      <c r="I129" s="284"/>
      <c r="N129" s="352"/>
      <c r="O129" s="352"/>
      <c r="P129" s="352"/>
      <c r="T129" s="95"/>
      <c r="X129" s="96"/>
      <c r="AA129" s="270"/>
      <c r="AB129" s="273"/>
      <c r="AF129" s="357"/>
      <c r="BG129" s="357"/>
    </row>
    <row r="130" spans="3:59" s="354" customFormat="1" ht="69" customHeight="1" x14ac:dyDescent="0.25">
      <c r="C130" s="352"/>
      <c r="E130" s="385"/>
      <c r="H130" s="176"/>
      <c r="I130" s="287"/>
      <c r="N130" s="352"/>
      <c r="O130" s="352"/>
      <c r="P130" s="352"/>
      <c r="T130" s="95"/>
      <c r="X130" s="96"/>
      <c r="AA130" s="270"/>
      <c r="AB130" s="273"/>
      <c r="AF130" s="357"/>
      <c r="BG130" s="357"/>
    </row>
    <row r="131" spans="3:59" s="354" customFormat="1" ht="69" customHeight="1" x14ac:dyDescent="0.25">
      <c r="C131" s="352"/>
      <c r="E131" s="385"/>
      <c r="H131" s="176"/>
      <c r="I131" s="284"/>
      <c r="N131" s="352"/>
      <c r="O131" s="352"/>
      <c r="P131" s="352"/>
      <c r="T131" s="95"/>
      <c r="X131" s="96"/>
      <c r="AA131" s="270"/>
      <c r="AB131" s="273"/>
      <c r="AF131" s="357"/>
      <c r="BG131" s="357"/>
    </row>
    <row r="132" spans="3:59" s="354" customFormat="1" ht="69" customHeight="1" x14ac:dyDescent="0.25">
      <c r="C132" s="352"/>
      <c r="E132" s="385"/>
      <c r="H132" s="380"/>
      <c r="I132" s="284"/>
      <c r="N132" s="352"/>
      <c r="O132" s="352"/>
      <c r="P132" s="352"/>
      <c r="T132" s="95"/>
      <c r="X132" s="96"/>
      <c r="AA132" s="270"/>
      <c r="AB132" s="273"/>
      <c r="AF132" s="357"/>
      <c r="BG132" s="357"/>
    </row>
    <row r="133" spans="3:59" s="354" customFormat="1" ht="69" customHeight="1" x14ac:dyDescent="0.25">
      <c r="C133" s="352"/>
      <c r="E133" s="385"/>
      <c r="H133" s="176"/>
      <c r="I133" s="284"/>
      <c r="N133" s="352"/>
      <c r="O133" s="352"/>
      <c r="P133" s="352"/>
      <c r="T133" s="95"/>
      <c r="X133" s="96"/>
      <c r="AA133" s="270"/>
      <c r="AB133" s="273"/>
      <c r="AF133" s="357"/>
      <c r="BG133" s="357"/>
    </row>
    <row r="134" spans="3:59" s="354" customFormat="1" ht="69" customHeight="1" x14ac:dyDescent="0.25">
      <c r="C134" s="352"/>
      <c r="E134" s="385"/>
      <c r="H134" s="176"/>
      <c r="I134" s="284"/>
      <c r="N134" s="352"/>
      <c r="O134" s="352"/>
      <c r="P134" s="352"/>
      <c r="T134" s="95"/>
      <c r="X134" s="96"/>
      <c r="AA134" s="270"/>
      <c r="AB134" s="273"/>
      <c r="AF134" s="357"/>
      <c r="BG134" s="357"/>
    </row>
    <row r="135" spans="3:59" s="354" customFormat="1" ht="69" customHeight="1" x14ac:dyDescent="0.25">
      <c r="C135" s="352"/>
      <c r="E135" s="385"/>
      <c r="H135" s="176"/>
      <c r="I135" s="284"/>
      <c r="N135" s="352"/>
      <c r="O135" s="352"/>
      <c r="P135" s="352"/>
      <c r="T135" s="95"/>
      <c r="X135" s="96"/>
      <c r="AA135" s="270"/>
      <c r="AB135" s="273"/>
      <c r="AF135" s="357"/>
      <c r="BG135" s="357"/>
    </row>
    <row r="136" spans="3:59" s="354" customFormat="1" ht="69" customHeight="1" x14ac:dyDescent="0.25">
      <c r="C136" s="352"/>
      <c r="E136" s="384"/>
      <c r="H136" s="176"/>
      <c r="I136" s="148"/>
      <c r="N136" s="352"/>
      <c r="O136" s="352"/>
      <c r="P136" s="352"/>
      <c r="T136" s="95"/>
      <c r="X136" s="96"/>
      <c r="AA136" s="270"/>
      <c r="AB136" s="273"/>
      <c r="AF136" s="357"/>
      <c r="BG136" s="357"/>
    </row>
    <row r="137" spans="3:59" s="354" customFormat="1" ht="69" customHeight="1" x14ac:dyDescent="0.25">
      <c r="C137" s="352"/>
      <c r="E137" s="384"/>
      <c r="H137" s="176"/>
      <c r="I137" s="148"/>
      <c r="N137" s="352"/>
      <c r="O137" s="352"/>
      <c r="P137" s="352"/>
      <c r="T137" s="95"/>
      <c r="X137" s="96"/>
      <c r="AA137" s="270"/>
      <c r="AB137" s="273"/>
      <c r="AF137" s="357"/>
      <c r="BG137" s="357"/>
    </row>
    <row r="138" spans="3:59" s="354" customFormat="1" ht="69" customHeight="1" x14ac:dyDescent="0.25">
      <c r="C138" s="352"/>
      <c r="E138" s="384"/>
      <c r="H138" s="176"/>
      <c r="I138" s="284"/>
      <c r="N138" s="352"/>
      <c r="O138" s="352"/>
      <c r="P138" s="352"/>
      <c r="T138" s="95"/>
      <c r="X138" s="96"/>
      <c r="AA138" s="270"/>
      <c r="AB138" s="273"/>
      <c r="AF138" s="357"/>
      <c r="BG138" s="357"/>
    </row>
    <row r="139" spans="3:59" s="354" customFormat="1" ht="69" customHeight="1" x14ac:dyDescent="0.25">
      <c r="C139" s="352"/>
      <c r="E139" s="384"/>
      <c r="H139" s="176"/>
      <c r="I139" s="148"/>
      <c r="N139" s="352"/>
      <c r="O139" s="352"/>
      <c r="P139" s="352"/>
      <c r="T139" s="95"/>
      <c r="X139" s="96"/>
      <c r="AA139" s="270"/>
      <c r="AB139" s="273"/>
      <c r="AF139" s="357"/>
      <c r="BG139" s="357"/>
    </row>
    <row r="140" spans="3:59" s="354" customFormat="1" ht="69" customHeight="1" x14ac:dyDescent="0.25">
      <c r="C140" s="352"/>
      <c r="E140" s="384"/>
      <c r="H140" s="176"/>
      <c r="I140" s="284"/>
      <c r="N140" s="352"/>
      <c r="O140" s="352"/>
      <c r="P140" s="352"/>
      <c r="T140" s="95"/>
      <c r="X140" s="96"/>
      <c r="AA140" s="270"/>
      <c r="AB140" s="273"/>
      <c r="AF140" s="357"/>
      <c r="BG140" s="357"/>
    </row>
    <row r="141" spans="3:59" s="354" customFormat="1" ht="69" customHeight="1" x14ac:dyDescent="0.25">
      <c r="C141" s="352"/>
      <c r="E141" s="384"/>
      <c r="H141" s="176"/>
      <c r="I141" s="148"/>
      <c r="N141" s="352"/>
      <c r="O141" s="352"/>
      <c r="P141" s="352"/>
      <c r="T141" s="95"/>
      <c r="X141" s="96"/>
      <c r="AA141" s="270"/>
      <c r="AB141" s="273"/>
      <c r="AF141" s="357"/>
      <c r="BG141" s="357"/>
    </row>
    <row r="142" spans="3:59" s="354" customFormat="1" ht="69" customHeight="1" x14ac:dyDescent="0.25">
      <c r="C142" s="352"/>
      <c r="E142" s="384"/>
      <c r="H142" s="176"/>
      <c r="I142" s="284"/>
      <c r="N142" s="352"/>
      <c r="O142" s="352"/>
      <c r="P142" s="352"/>
      <c r="T142" s="95"/>
      <c r="X142" s="96"/>
      <c r="AA142" s="270"/>
      <c r="AB142" s="273"/>
      <c r="AF142" s="357"/>
      <c r="BG142" s="357"/>
    </row>
    <row r="143" spans="3:59" s="354" customFormat="1" ht="69" customHeight="1" x14ac:dyDescent="0.25">
      <c r="C143" s="352"/>
      <c r="E143" s="384"/>
      <c r="H143" s="176"/>
      <c r="I143" s="148"/>
      <c r="N143" s="352"/>
      <c r="O143" s="352"/>
      <c r="P143" s="352"/>
      <c r="T143" s="95"/>
      <c r="X143" s="96"/>
      <c r="AA143" s="270"/>
      <c r="AB143" s="273"/>
      <c r="AF143" s="357"/>
      <c r="BG143" s="357"/>
    </row>
    <row r="144" spans="3:59" s="354" customFormat="1" ht="69" customHeight="1" x14ac:dyDescent="0.25">
      <c r="C144" s="352"/>
      <c r="E144" s="384"/>
      <c r="H144" s="176"/>
      <c r="I144" s="148"/>
      <c r="N144" s="352"/>
      <c r="O144" s="352"/>
      <c r="P144" s="352"/>
      <c r="T144" s="95"/>
      <c r="X144" s="96"/>
      <c r="AA144" s="270"/>
      <c r="AB144" s="273"/>
      <c r="AF144" s="357"/>
      <c r="BG144" s="357"/>
    </row>
    <row r="145" spans="3:59" s="354" customFormat="1" ht="69" customHeight="1" x14ac:dyDescent="0.25">
      <c r="C145" s="352"/>
      <c r="E145" s="386"/>
      <c r="H145" s="375"/>
      <c r="I145" s="320"/>
      <c r="J145" s="320"/>
      <c r="K145" s="176"/>
      <c r="L145" s="176"/>
      <c r="M145" s="317"/>
      <c r="N145" s="352"/>
      <c r="O145" s="352"/>
      <c r="P145" s="324"/>
      <c r="T145" s="95"/>
      <c r="V145" s="321"/>
      <c r="W145" s="322"/>
      <c r="X145" s="96"/>
      <c r="Y145" s="269"/>
      <c r="AA145" s="270"/>
      <c r="AB145" s="273"/>
      <c r="AF145" s="357"/>
      <c r="BG145" s="357"/>
    </row>
    <row r="146" spans="3:59" s="354" customFormat="1" ht="69" customHeight="1" x14ac:dyDescent="0.25">
      <c r="C146" s="352"/>
      <c r="E146" s="386"/>
      <c r="G146" s="949"/>
      <c r="H146" s="375"/>
      <c r="I146" s="320"/>
      <c r="J146" s="355"/>
      <c r="K146" s="176"/>
      <c r="L146" s="317"/>
      <c r="M146" s="317"/>
      <c r="N146" s="352"/>
      <c r="O146" s="352"/>
      <c r="P146" s="324"/>
      <c r="T146" s="95"/>
      <c r="W146" s="322"/>
      <c r="X146" s="96"/>
      <c r="Y146" s="269"/>
      <c r="AA146" s="270"/>
      <c r="AB146" s="273"/>
      <c r="AF146" s="357"/>
      <c r="BG146" s="357"/>
    </row>
    <row r="147" spans="3:59" s="354" customFormat="1" ht="69" customHeight="1" x14ac:dyDescent="0.25">
      <c r="C147" s="352"/>
      <c r="E147" s="386"/>
      <c r="G147" s="949"/>
      <c r="H147" s="375"/>
      <c r="I147" s="176"/>
      <c r="J147" s="355"/>
      <c r="K147" s="176"/>
      <c r="L147" s="176"/>
      <c r="M147" s="317"/>
      <c r="N147" s="352"/>
      <c r="O147" s="352"/>
      <c r="P147" s="324"/>
      <c r="T147" s="95"/>
      <c r="W147" s="322"/>
      <c r="X147" s="96"/>
      <c r="Y147" s="269"/>
      <c r="AA147" s="270"/>
      <c r="AB147" s="273"/>
      <c r="AF147" s="357"/>
      <c r="BG147" s="357"/>
    </row>
    <row r="148" spans="3:59" s="354" customFormat="1" ht="69" customHeight="1" x14ac:dyDescent="0.25">
      <c r="C148" s="352"/>
      <c r="E148" s="386"/>
      <c r="G148" s="949"/>
      <c r="H148" s="375"/>
      <c r="I148" s="176"/>
      <c r="J148" s="355"/>
      <c r="K148" s="176"/>
      <c r="L148" s="176"/>
      <c r="M148" s="317"/>
      <c r="N148" s="352"/>
      <c r="O148" s="352"/>
      <c r="P148" s="324"/>
      <c r="T148" s="95"/>
      <c r="W148" s="322"/>
      <c r="X148" s="96"/>
      <c r="Y148" s="269"/>
      <c r="AA148" s="270"/>
      <c r="AB148" s="273"/>
      <c r="AF148" s="357"/>
      <c r="BG148" s="357"/>
    </row>
    <row r="149" spans="3:59" s="354" customFormat="1" ht="69" customHeight="1" x14ac:dyDescent="0.25">
      <c r="C149" s="352"/>
      <c r="E149" s="386"/>
      <c r="H149" s="375"/>
      <c r="I149" s="320"/>
      <c r="J149" s="176"/>
      <c r="K149" s="176"/>
      <c r="L149" s="176"/>
      <c r="M149" s="317"/>
      <c r="N149" s="352"/>
      <c r="O149" s="352"/>
      <c r="P149" s="324"/>
      <c r="T149" s="95"/>
      <c r="W149" s="322"/>
      <c r="X149" s="96"/>
      <c r="Y149" s="269"/>
      <c r="AA149" s="270"/>
      <c r="AB149" s="273"/>
      <c r="AF149" s="357"/>
      <c r="BG149" s="357"/>
    </row>
    <row r="150" spans="3:59" s="354" customFormat="1" ht="69" customHeight="1" x14ac:dyDescent="0.25">
      <c r="C150" s="352"/>
      <c r="E150" s="386"/>
      <c r="H150" s="375"/>
      <c r="I150" s="176"/>
      <c r="J150" s="176"/>
      <c r="K150" s="176"/>
      <c r="L150" s="176"/>
      <c r="M150" s="317"/>
      <c r="N150" s="352"/>
      <c r="O150" s="352"/>
      <c r="P150" s="324"/>
      <c r="T150" s="95"/>
      <c r="W150" s="322"/>
      <c r="X150" s="96"/>
      <c r="Y150" s="269"/>
      <c r="AA150" s="270"/>
      <c r="AB150" s="273"/>
      <c r="AF150" s="357"/>
      <c r="BG150" s="357"/>
    </row>
    <row r="151" spans="3:59" s="354" customFormat="1" ht="69" customHeight="1" x14ac:dyDescent="0.25">
      <c r="C151" s="352"/>
      <c r="E151" s="386"/>
      <c r="H151" s="375"/>
      <c r="I151" s="323"/>
      <c r="J151" s="323"/>
      <c r="K151" s="323"/>
      <c r="L151" s="323"/>
      <c r="M151" s="324"/>
      <c r="N151" s="352"/>
      <c r="O151" s="352"/>
      <c r="P151" s="324"/>
      <c r="T151" s="95"/>
      <c r="W151" s="322"/>
      <c r="X151" s="96"/>
      <c r="Y151" s="269"/>
      <c r="AA151" s="270"/>
      <c r="AB151" s="273"/>
      <c r="AF151" s="357"/>
      <c r="BG151" s="357"/>
    </row>
    <row r="152" spans="3:59" s="354" customFormat="1" ht="69" customHeight="1" x14ac:dyDescent="0.25">
      <c r="C152" s="352"/>
      <c r="E152" s="386"/>
      <c r="H152" s="375"/>
      <c r="I152" s="324"/>
      <c r="J152" s="324"/>
      <c r="K152" s="324"/>
      <c r="L152" s="324"/>
      <c r="M152" s="324"/>
      <c r="N152" s="352"/>
      <c r="O152" s="352"/>
      <c r="P152" s="324"/>
      <c r="T152" s="95"/>
      <c r="W152" s="325"/>
      <c r="X152" s="96"/>
      <c r="Y152" s="269"/>
      <c r="AA152" s="270"/>
      <c r="AB152" s="273"/>
      <c r="AF152" s="357"/>
      <c r="BG152" s="357"/>
    </row>
    <row r="153" spans="3:59" s="354" customFormat="1" ht="69" customHeight="1" x14ac:dyDescent="0.25">
      <c r="C153" s="352"/>
      <c r="E153" s="382"/>
      <c r="H153" s="176"/>
      <c r="I153" s="293"/>
      <c r="N153" s="352"/>
      <c r="O153" s="352"/>
      <c r="P153" s="352"/>
      <c r="T153" s="95"/>
      <c r="X153" s="96"/>
      <c r="Y153" s="274"/>
      <c r="AA153" s="270"/>
      <c r="AB153" s="273"/>
      <c r="AF153" s="357"/>
      <c r="BG153" s="357"/>
    </row>
    <row r="154" spans="3:59" s="354" customFormat="1" ht="69" customHeight="1" x14ac:dyDescent="0.25">
      <c r="C154" s="352"/>
      <c r="E154" s="382"/>
      <c r="H154" s="176"/>
      <c r="I154" s="293"/>
      <c r="N154" s="352"/>
      <c r="O154" s="352"/>
      <c r="P154" s="352"/>
      <c r="T154" s="95"/>
      <c r="X154" s="96"/>
      <c r="Y154" s="274"/>
      <c r="AA154" s="270"/>
      <c r="AB154" s="273"/>
      <c r="AF154" s="357"/>
      <c r="BG154" s="357"/>
    </row>
    <row r="155" spans="3:59" s="354" customFormat="1" ht="69" customHeight="1" x14ac:dyDescent="0.25">
      <c r="C155" s="352"/>
      <c r="E155" s="382"/>
      <c r="H155" s="176"/>
      <c r="I155" s="293"/>
      <c r="N155" s="352"/>
      <c r="O155" s="352"/>
      <c r="P155" s="352"/>
      <c r="T155" s="95"/>
      <c r="X155" s="96"/>
      <c r="Y155" s="274"/>
      <c r="AA155" s="270"/>
      <c r="AB155" s="273"/>
      <c r="AF155" s="357"/>
      <c r="BG155" s="357"/>
    </row>
    <row r="156" spans="3:59" s="354" customFormat="1" ht="69" customHeight="1" x14ac:dyDescent="0.25">
      <c r="C156" s="352"/>
      <c r="E156" s="382"/>
      <c r="H156" s="176"/>
      <c r="I156" s="293"/>
      <c r="N156" s="352"/>
      <c r="O156" s="352"/>
      <c r="P156" s="352"/>
      <c r="T156" s="95"/>
      <c r="X156" s="96"/>
      <c r="Y156" s="274"/>
      <c r="AA156" s="270"/>
      <c r="AB156" s="273"/>
      <c r="AF156" s="357"/>
      <c r="BG156" s="357"/>
    </row>
    <row r="157" spans="3:59" s="354" customFormat="1" ht="69" customHeight="1" x14ac:dyDescent="0.25">
      <c r="C157" s="352"/>
      <c r="E157" s="382"/>
      <c r="H157" s="176"/>
      <c r="I157" s="293"/>
      <c r="N157" s="352"/>
      <c r="O157" s="352"/>
      <c r="P157" s="352"/>
      <c r="T157" s="95"/>
      <c r="X157" s="96"/>
      <c r="Y157" s="326"/>
      <c r="AA157" s="270"/>
      <c r="AB157" s="273"/>
      <c r="AF157" s="357"/>
      <c r="BG157" s="357"/>
    </row>
    <row r="158" spans="3:59" s="354" customFormat="1" ht="69" customHeight="1" x14ac:dyDescent="0.25">
      <c r="C158" s="352"/>
      <c r="E158" s="382"/>
      <c r="H158" s="176"/>
      <c r="I158" s="293"/>
      <c r="N158" s="352"/>
      <c r="O158" s="352"/>
      <c r="P158" s="352"/>
      <c r="T158" s="95"/>
      <c r="X158" s="96"/>
      <c r="Y158" s="274"/>
      <c r="AA158" s="270"/>
      <c r="AB158" s="273"/>
      <c r="AF158" s="357"/>
      <c r="BG158" s="357"/>
    </row>
    <row r="159" spans="3:59" s="354" customFormat="1" ht="69" customHeight="1" x14ac:dyDescent="0.25">
      <c r="C159" s="352"/>
      <c r="E159" s="382"/>
      <c r="H159" s="176"/>
      <c r="I159" s="293"/>
      <c r="N159" s="352"/>
      <c r="O159" s="352"/>
      <c r="P159" s="352"/>
      <c r="T159" s="95"/>
      <c r="X159" s="96"/>
      <c r="Y159" s="274"/>
      <c r="AA159" s="270"/>
      <c r="AB159" s="273"/>
      <c r="AF159" s="357"/>
      <c r="BG159" s="357"/>
    </row>
    <row r="160" spans="3:59" s="354" customFormat="1" ht="69" customHeight="1" x14ac:dyDescent="0.25">
      <c r="C160" s="352"/>
      <c r="E160" s="382"/>
      <c r="H160" s="176"/>
      <c r="I160" s="293"/>
      <c r="N160" s="352"/>
      <c r="O160" s="352"/>
      <c r="P160" s="352"/>
      <c r="T160" s="95"/>
      <c r="X160" s="96"/>
      <c r="Y160" s="274"/>
      <c r="AA160" s="270"/>
      <c r="AB160" s="273"/>
      <c r="AF160" s="357"/>
      <c r="BG160" s="357"/>
    </row>
    <row r="161" spans="3:59" s="354" customFormat="1" ht="69" customHeight="1" x14ac:dyDescent="0.25">
      <c r="C161" s="352"/>
      <c r="E161" s="382"/>
      <c r="H161" s="176"/>
      <c r="I161" s="274"/>
      <c r="N161" s="352"/>
      <c r="O161" s="352"/>
      <c r="P161" s="352"/>
      <c r="T161" s="95"/>
      <c r="X161" s="96"/>
      <c r="Y161" s="274"/>
      <c r="AA161" s="270"/>
      <c r="AB161" s="273"/>
      <c r="AF161" s="357"/>
      <c r="BG161" s="357"/>
    </row>
    <row r="162" spans="3:59" s="354" customFormat="1" ht="69" customHeight="1" x14ac:dyDescent="0.25">
      <c r="C162" s="352"/>
      <c r="E162" s="382"/>
      <c r="H162" s="176"/>
      <c r="I162" s="274"/>
      <c r="N162" s="352"/>
      <c r="O162" s="352"/>
      <c r="P162" s="352"/>
      <c r="T162" s="95"/>
      <c r="X162" s="96"/>
      <c r="Y162" s="274"/>
      <c r="AA162" s="270"/>
      <c r="AB162" s="273"/>
      <c r="AF162" s="357"/>
      <c r="BG162" s="357"/>
    </row>
    <row r="163" spans="3:59" s="354" customFormat="1" ht="69" customHeight="1" x14ac:dyDescent="0.25">
      <c r="C163" s="352"/>
      <c r="E163" s="382"/>
      <c r="H163" s="176"/>
      <c r="I163" s="293"/>
      <c r="N163" s="352"/>
      <c r="O163" s="352"/>
      <c r="P163" s="352"/>
      <c r="T163" s="95"/>
      <c r="X163" s="96"/>
      <c r="Y163" s="274"/>
      <c r="AA163" s="270"/>
      <c r="AB163" s="273"/>
      <c r="AF163" s="357"/>
      <c r="BG163" s="357"/>
    </row>
    <row r="164" spans="3:59" s="354" customFormat="1" ht="69" customHeight="1" x14ac:dyDescent="0.25">
      <c r="C164" s="352"/>
      <c r="E164" s="382"/>
      <c r="H164" s="176"/>
      <c r="I164" s="293"/>
      <c r="N164" s="352"/>
      <c r="O164" s="352"/>
      <c r="P164" s="352"/>
      <c r="T164" s="95"/>
      <c r="X164" s="96"/>
      <c r="Y164" s="274"/>
      <c r="AA164" s="270"/>
      <c r="AB164" s="273"/>
      <c r="AF164" s="357"/>
      <c r="BG164" s="357"/>
    </row>
    <row r="165" spans="3:59" s="354" customFormat="1" ht="69" customHeight="1" x14ac:dyDescent="0.25">
      <c r="C165" s="352"/>
      <c r="E165" s="382"/>
      <c r="H165" s="176"/>
      <c r="I165" s="293"/>
      <c r="N165" s="352"/>
      <c r="O165" s="352"/>
      <c r="P165" s="352"/>
      <c r="T165" s="95"/>
      <c r="X165" s="96"/>
      <c r="Y165" s="274"/>
      <c r="AA165" s="270"/>
      <c r="AB165" s="273"/>
      <c r="AF165" s="357"/>
      <c r="BG165" s="357"/>
    </row>
    <row r="166" spans="3:59" s="354" customFormat="1" ht="69" customHeight="1" x14ac:dyDescent="0.25">
      <c r="C166" s="352"/>
      <c r="E166" s="382"/>
      <c r="H166" s="176"/>
      <c r="I166" s="274"/>
      <c r="N166" s="352"/>
      <c r="O166" s="352"/>
      <c r="P166" s="352"/>
      <c r="T166" s="95"/>
      <c r="X166" s="96"/>
      <c r="Y166" s="274"/>
      <c r="AA166" s="270"/>
      <c r="AB166" s="273"/>
      <c r="AF166" s="357"/>
      <c r="BG166" s="357"/>
    </row>
    <row r="167" spans="3:59" s="354" customFormat="1" ht="69" customHeight="1" x14ac:dyDescent="0.25">
      <c r="C167" s="352"/>
      <c r="E167" s="382"/>
      <c r="H167" s="176"/>
      <c r="I167" s="274"/>
      <c r="N167" s="352"/>
      <c r="O167" s="352"/>
      <c r="P167" s="352"/>
      <c r="T167" s="95"/>
      <c r="X167" s="96"/>
      <c r="Y167" s="274"/>
      <c r="AA167" s="270"/>
      <c r="AB167" s="273"/>
      <c r="AF167" s="357"/>
      <c r="BG167" s="357"/>
    </row>
    <row r="168" spans="3:59" s="354" customFormat="1" ht="69" customHeight="1" x14ac:dyDescent="0.25">
      <c r="C168" s="352"/>
      <c r="E168" s="382"/>
      <c r="H168" s="176"/>
      <c r="I168" s="274"/>
      <c r="N168" s="352"/>
      <c r="O168" s="352"/>
      <c r="P168" s="352"/>
      <c r="T168" s="95"/>
      <c r="X168" s="96"/>
      <c r="Y168" s="274"/>
      <c r="AA168" s="270"/>
      <c r="AB168" s="273"/>
      <c r="AF168" s="357"/>
      <c r="BG168" s="357"/>
    </row>
    <row r="169" spans="3:59" s="354" customFormat="1" ht="69" customHeight="1" x14ac:dyDescent="0.25">
      <c r="C169" s="352"/>
      <c r="E169" s="382"/>
      <c r="H169" s="176"/>
      <c r="I169" s="274"/>
      <c r="N169" s="352"/>
      <c r="O169" s="352"/>
      <c r="P169" s="352"/>
      <c r="T169" s="95"/>
      <c r="X169" s="96"/>
      <c r="Y169" s="315"/>
      <c r="AA169" s="270"/>
      <c r="AB169" s="273"/>
      <c r="AF169" s="357"/>
      <c r="BG169" s="357"/>
    </row>
    <row r="170" spans="3:59" s="354" customFormat="1" ht="69" customHeight="1" x14ac:dyDescent="0.25">
      <c r="C170" s="352"/>
      <c r="E170" s="382"/>
      <c r="H170" s="176"/>
      <c r="I170" s="274"/>
      <c r="N170" s="352"/>
      <c r="O170" s="352"/>
      <c r="P170" s="352"/>
      <c r="T170" s="95"/>
      <c r="X170" s="96"/>
      <c r="Y170" s="274"/>
      <c r="AA170" s="270"/>
      <c r="AB170" s="273"/>
      <c r="AF170" s="357"/>
      <c r="BG170" s="357"/>
    </row>
    <row r="171" spans="3:59" s="354" customFormat="1" ht="69" customHeight="1" x14ac:dyDescent="0.25">
      <c r="C171" s="352"/>
      <c r="E171" s="382"/>
      <c r="H171" s="176"/>
      <c r="I171" s="274"/>
      <c r="N171" s="352"/>
      <c r="O171" s="352"/>
      <c r="P171" s="352"/>
      <c r="T171" s="95"/>
      <c r="X171" s="96"/>
      <c r="Y171" s="274"/>
      <c r="AA171" s="270"/>
      <c r="AB171" s="273"/>
      <c r="AF171" s="357"/>
      <c r="BG171" s="357"/>
    </row>
    <row r="172" spans="3:59" s="354" customFormat="1" ht="69" customHeight="1" x14ac:dyDescent="0.25">
      <c r="C172" s="352"/>
      <c r="E172" s="382"/>
      <c r="H172" s="176"/>
      <c r="I172" s="274"/>
      <c r="N172" s="352"/>
      <c r="O172" s="352"/>
      <c r="P172" s="352"/>
      <c r="T172" s="95"/>
      <c r="X172" s="96"/>
      <c r="Y172" s="274"/>
      <c r="AA172" s="270"/>
      <c r="AB172" s="273"/>
      <c r="AF172" s="357"/>
      <c r="BG172" s="357"/>
    </row>
    <row r="173" spans="3:59" s="354" customFormat="1" ht="69" customHeight="1" x14ac:dyDescent="0.25">
      <c r="C173" s="352"/>
      <c r="E173" s="382"/>
      <c r="H173" s="176"/>
      <c r="I173" s="293"/>
      <c r="N173" s="352"/>
      <c r="O173" s="352"/>
      <c r="P173" s="352"/>
      <c r="T173" s="95"/>
      <c r="X173" s="96"/>
      <c r="Y173" s="269"/>
      <c r="AA173" s="270"/>
      <c r="AB173" s="273"/>
      <c r="AF173" s="357"/>
      <c r="BG173" s="357"/>
    </row>
    <row r="174" spans="3:59" s="354" customFormat="1" ht="69" customHeight="1" x14ac:dyDescent="0.25">
      <c r="C174" s="352"/>
      <c r="E174" s="382"/>
      <c r="H174" s="176"/>
      <c r="I174" s="327"/>
      <c r="N174" s="352"/>
      <c r="O174" s="352"/>
      <c r="P174" s="352"/>
      <c r="T174" s="95"/>
      <c r="X174" s="96"/>
      <c r="Y174" s="314"/>
      <c r="AA174" s="270"/>
      <c r="AB174" s="273"/>
      <c r="AF174" s="357"/>
      <c r="BG174" s="357"/>
    </row>
    <row r="175" spans="3:59" s="354" customFormat="1" ht="69" customHeight="1" x14ac:dyDescent="0.25">
      <c r="C175" s="352"/>
      <c r="E175" s="382"/>
      <c r="H175" s="176"/>
      <c r="I175" s="327"/>
      <c r="N175" s="352"/>
      <c r="O175" s="352"/>
      <c r="P175" s="352"/>
      <c r="T175" s="95"/>
      <c r="X175" s="96"/>
      <c r="Y175" s="269"/>
      <c r="AA175" s="270"/>
      <c r="AB175" s="273"/>
      <c r="AF175" s="357"/>
      <c r="BG175" s="357"/>
    </row>
    <row r="176" spans="3:59" s="354" customFormat="1" ht="69" customHeight="1" x14ac:dyDescent="0.25">
      <c r="C176" s="352"/>
      <c r="E176" s="382"/>
      <c r="H176" s="176"/>
      <c r="I176" s="327"/>
      <c r="N176" s="352"/>
      <c r="O176" s="352"/>
      <c r="P176" s="352"/>
      <c r="T176" s="95"/>
      <c r="X176" s="96"/>
      <c r="Y176" s="269"/>
      <c r="AA176" s="270"/>
      <c r="AB176" s="273"/>
      <c r="AF176" s="357"/>
      <c r="BG176" s="357"/>
    </row>
    <row r="177" spans="3:59" s="354" customFormat="1" ht="69" customHeight="1" x14ac:dyDescent="0.25">
      <c r="C177" s="352"/>
      <c r="E177" s="382"/>
      <c r="H177" s="176"/>
      <c r="I177" s="293"/>
      <c r="N177" s="352"/>
      <c r="O177" s="352"/>
      <c r="P177" s="352"/>
      <c r="T177" s="95"/>
      <c r="X177" s="96"/>
      <c r="Y177" s="269"/>
      <c r="AA177" s="270"/>
      <c r="AB177" s="273"/>
      <c r="AF177" s="357"/>
      <c r="BG177" s="357"/>
    </row>
    <row r="178" spans="3:59" s="354" customFormat="1" ht="69" customHeight="1" x14ac:dyDescent="0.25">
      <c r="C178" s="352"/>
      <c r="E178" s="382"/>
      <c r="H178" s="176"/>
      <c r="I178" s="293"/>
      <c r="N178" s="352"/>
      <c r="O178" s="352"/>
      <c r="P178" s="352"/>
      <c r="T178" s="95"/>
      <c r="X178" s="96"/>
      <c r="Y178" s="269"/>
      <c r="AA178" s="270"/>
      <c r="AB178" s="273"/>
      <c r="AF178" s="357"/>
      <c r="BG178" s="357"/>
    </row>
    <row r="179" spans="3:59" s="354" customFormat="1" ht="69" customHeight="1" x14ac:dyDescent="0.25">
      <c r="C179" s="352"/>
      <c r="E179" s="382"/>
      <c r="H179" s="176"/>
      <c r="I179" s="293"/>
      <c r="N179" s="352"/>
      <c r="O179" s="352"/>
      <c r="P179" s="352"/>
      <c r="T179" s="95"/>
      <c r="X179" s="96"/>
      <c r="Y179" s="269"/>
      <c r="AA179" s="270"/>
      <c r="AB179" s="273"/>
      <c r="AF179" s="357"/>
      <c r="BG179" s="357"/>
    </row>
    <row r="180" spans="3:59" s="354" customFormat="1" ht="69" customHeight="1" x14ac:dyDescent="0.25">
      <c r="C180" s="352"/>
      <c r="E180" s="382"/>
      <c r="H180" s="176"/>
      <c r="I180" s="284"/>
      <c r="N180" s="352"/>
      <c r="O180" s="352"/>
      <c r="P180" s="352"/>
      <c r="T180" s="95"/>
      <c r="X180" s="96"/>
      <c r="Y180" s="269"/>
      <c r="AA180" s="270"/>
      <c r="AB180" s="273"/>
      <c r="AF180" s="357"/>
      <c r="BG180" s="357"/>
    </row>
    <row r="181" spans="3:59" s="354" customFormat="1" ht="69" customHeight="1" x14ac:dyDescent="0.25">
      <c r="C181" s="352"/>
      <c r="E181" s="382"/>
      <c r="H181" s="176"/>
      <c r="I181" s="293"/>
      <c r="N181" s="352"/>
      <c r="O181" s="352"/>
      <c r="P181" s="352"/>
      <c r="T181" s="95"/>
      <c r="X181" s="96"/>
      <c r="Y181" s="269"/>
      <c r="AA181" s="270"/>
      <c r="AB181" s="273"/>
      <c r="AF181" s="357"/>
      <c r="BG181" s="357"/>
    </row>
    <row r="182" spans="3:59" s="354" customFormat="1" ht="69" customHeight="1" x14ac:dyDescent="0.25">
      <c r="C182" s="352"/>
      <c r="E182" s="382"/>
      <c r="H182" s="176"/>
      <c r="I182" s="293"/>
      <c r="N182" s="352"/>
      <c r="O182" s="352"/>
      <c r="P182" s="352"/>
      <c r="T182" s="95"/>
      <c r="X182" s="96"/>
      <c r="Y182" s="269"/>
      <c r="AA182" s="270"/>
      <c r="AB182" s="273"/>
      <c r="AF182" s="357"/>
      <c r="BG182" s="357"/>
    </row>
    <row r="183" spans="3:59" s="354" customFormat="1" ht="69" customHeight="1" x14ac:dyDescent="0.25">
      <c r="C183" s="352"/>
      <c r="E183" s="382"/>
      <c r="H183" s="176"/>
      <c r="I183" s="293"/>
      <c r="N183" s="352"/>
      <c r="O183" s="352"/>
      <c r="P183" s="352"/>
      <c r="T183" s="95"/>
      <c r="X183" s="96"/>
      <c r="Y183" s="269"/>
      <c r="AA183" s="270"/>
      <c r="AB183" s="273"/>
      <c r="AF183" s="357"/>
      <c r="BG183" s="357"/>
    </row>
    <row r="184" spans="3:59" s="354" customFormat="1" ht="69" customHeight="1" x14ac:dyDescent="0.25">
      <c r="C184" s="352"/>
      <c r="E184" s="382"/>
      <c r="H184" s="176"/>
      <c r="I184" s="284"/>
      <c r="N184" s="352"/>
      <c r="O184" s="352"/>
      <c r="P184" s="352"/>
      <c r="T184" s="95"/>
      <c r="X184" s="96"/>
      <c r="Y184" s="287"/>
      <c r="AA184" s="270"/>
      <c r="AB184" s="273"/>
      <c r="AF184" s="357"/>
      <c r="BG184" s="357"/>
    </row>
    <row r="185" spans="3:59" s="354" customFormat="1" ht="69" customHeight="1" x14ac:dyDescent="0.25">
      <c r="C185" s="352"/>
      <c r="E185" s="382"/>
      <c r="H185" s="176"/>
      <c r="I185" s="293"/>
      <c r="N185" s="352"/>
      <c r="O185" s="352"/>
      <c r="P185" s="352"/>
      <c r="T185" s="95"/>
      <c r="X185" s="96"/>
      <c r="Y185" s="314"/>
      <c r="AA185" s="270"/>
      <c r="AB185" s="273"/>
      <c r="AF185" s="357"/>
      <c r="BG185" s="357"/>
    </row>
    <row r="186" spans="3:59" s="354" customFormat="1" ht="69" customHeight="1" x14ac:dyDescent="0.25">
      <c r="C186" s="352"/>
      <c r="E186" s="382"/>
      <c r="H186" s="176"/>
      <c r="I186" s="293"/>
      <c r="N186" s="352"/>
      <c r="O186" s="352"/>
      <c r="P186" s="352"/>
      <c r="T186" s="95"/>
      <c r="X186" s="96"/>
      <c r="Y186" s="287"/>
      <c r="AA186" s="270"/>
      <c r="AB186" s="273"/>
      <c r="AF186" s="357"/>
      <c r="BG186" s="357"/>
    </row>
    <row r="187" spans="3:59" s="354" customFormat="1" ht="69" customHeight="1" x14ac:dyDescent="0.25">
      <c r="C187" s="352"/>
      <c r="E187" s="382"/>
      <c r="H187" s="176"/>
      <c r="I187" s="293"/>
      <c r="N187" s="352"/>
      <c r="O187" s="352"/>
      <c r="P187" s="352"/>
      <c r="T187" s="95"/>
      <c r="X187" s="96"/>
      <c r="Y187" s="269"/>
      <c r="AA187" s="270"/>
      <c r="AB187" s="273"/>
      <c r="AF187" s="357"/>
      <c r="BG187" s="357"/>
    </row>
    <row r="188" spans="3:59" s="354" customFormat="1" ht="69" customHeight="1" x14ac:dyDescent="0.25">
      <c r="C188" s="352"/>
      <c r="E188" s="382"/>
      <c r="H188" s="176"/>
      <c r="I188" s="293"/>
      <c r="N188" s="352"/>
      <c r="O188" s="352"/>
      <c r="P188" s="352"/>
      <c r="T188" s="95"/>
      <c r="X188" s="96"/>
      <c r="Y188" s="269"/>
      <c r="AA188" s="270"/>
      <c r="AB188" s="273"/>
      <c r="AF188" s="357"/>
      <c r="BG188" s="357"/>
    </row>
    <row r="189" spans="3:59" s="354" customFormat="1" ht="69" customHeight="1" x14ac:dyDescent="0.25">
      <c r="C189" s="352"/>
      <c r="E189" s="382"/>
      <c r="H189" s="381"/>
      <c r="I189" s="293"/>
      <c r="N189" s="352"/>
      <c r="O189" s="352"/>
      <c r="P189" s="352"/>
      <c r="T189" s="95"/>
      <c r="X189" s="96"/>
      <c r="Y189" s="269"/>
      <c r="AA189" s="270"/>
      <c r="AB189" s="273"/>
      <c r="AF189" s="357"/>
      <c r="BG189" s="357"/>
    </row>
  </sheetData>
  <autoFilter ref="A3:CX189"/>
  <mergeCells count="69">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G117:G121"/>
    <mergeCell ref="G146:G148"/>
    <mergeCell ref="E5:E13"/>
    <mergeCell ref="BK2:BK4"/>
    <mergeCell ref="G114:G116"/>
    <mergeCell ref="BE2:BE3"/>
    <mergeCell ref="BF2:BF3"/>
    <mergeCell ref="BG2:BG3"/>
    <mergeCell ref="BH2:BH3"/>
    <mergeCell ref="BI2:BI3"/>
    <mergeCell ref="BJ2:BJ3"/>
    <mergeCell ref="AY2:AY3"/>
    <mergeCell ref="AZ2:AZ3"/>
    <mergeCell ref="BA2:BA3"/>
    <mergeCell ref="BB2:BB3"/>
    <mergeCell ref="BC2:BC3"/>
  </mergeCells>
  <conditionalFormatting sqref="AC27:AC189">
    <cfRule type="containsText" dxfId="215" priority="115" stopIfTrue="1" operator="containsText" text="EN TERMINO">
      <formula>NOT(ISERROR(SEARCH("EN TERMINO",AC27)))</formula>
    </cfRule>
    <cfRule type="containsText" priority="116" operator="containsText" text="AMARILLO">
      <formula>NOT(ISERROR(SEARCH("AMARILLO",AC27)))</formula>
    </cfRule>
    <cfRule type="containsText" dxfId="214" priority="117" stopIfTrue="1" operator="containsText" text="ALERTA">
      <formula>NOT(ISERROR(SEARCH("ALERTA",AC27)))</formula>
    </cfRule>
    <cfRule type="containsText" dxfId="213" priority="118" stopIfTrue="1" operator="containsText" text="OK">
      <formula>NOT(ISERROR(SEARCH("OK",AC27)))</formula>
    </cfRule>
  </conditionalFormatting>
  <conditionalFormatting sqref="AF58:AF189 AF54:AF56 BG27:BG189 AF57:BF57">
    <cfRule type="containsText" dxfId="212" priority="112" operator="containsText" text="Cumplida">
      <formula>NOT(ISERROR(SEARCH("Cumplida",AF27)))</formula>
    </cfRule>
    <cfRule type="containsText" dxfId="211" priority="113" operator="containsText" text="Pendiente">
      <formula>NOT(ISERROR(SEARCH("Pendiente",AF27)))</formula>
    </cfRule>
    <cfRule type="containsText" dxfId="210" priority="114" operator="containsText" text="Cumplida">
      <formula>NOT(ISERROR(SEARCH("Cumplida",AF27)))</formula>
    </cfRule>
  </conditionalFormatting>
  <conditionalFormatting sqref="AF58:AF189 AF28:AF45 AF47:AF56 BG27:BG189 AF57:BF57">
    <cfRule type="containsText" dxfId="209" priority="111" stopIfTrue="1" operator="containsText" text="CUMPLIDA">
      <formula>NOT(ISERROR(SEARCH("CUMPLIDA",AF27)))</formula>
    </cfRule>
  </conditionalFormatting>
  <conditionalFormatting sqref="AF58:AF189 AF28:AF45 AF47:AF56 BG27:BG189 AF57:BF57">
    <cfRule type="containsText" dxfId="208" priority="110" stopIfTrue="1" operator="containsText" text="INCUMPLIDA">
      <formula>NOT(ISERROR(SEARCH("INCUMPLIDA",AF27)))</formula>
    </cfRule>
  </conditionalFormatting>
  <conditionalFormatting sqref="AF46 AF27:AF28 AF31:AF34 AF40 AF48">
    <cfRule type="containsText" dxfId="207" priority="109" operator="containsText" text="PENDIENTE">
      <formula>NOT(ISERROR(SEARCH("PENDIENTE",AF27)))</formula>
    </cfRule>
  </conditionalFormatting>
  <conditionalFormatting sqref="AC19:AC26">
    <cfRule type="containsText" dxfId="206" priority="105" stopIfTrue="1" operator="containsText" text="EN TERMINO">
      <formula>NOT(ISERROR(SEARCH("EN TERMINO",AC19)))</formula>
    </cfRule>
    <cfRule type="containsText" priority="106" operator="containsText" text="AMARILLO">
      <formula>NOT(ISERROR(SEARCH("AMARILLO",AC19)))</formula>
    </cfRule>
    <cfRule type="containsText" dxfId="205" priority="107" stopIfTrue="1" operator="containsText" text="ALERTA">
      <formula>NOT(ISERROR(SEARCH("ALERTA",AC19)))</formula>
    </cfRule>
    <cfRule type="containsText" dxfId="204" priority="108" stopIfTrue="1" operator="containsText" text="OK">
      <formula>NOT(ISERROR(SEARCH("OK",AC19)))</formula>
    </cfRule>
  </conditionalFormatting>
  <conditionalFormatting sqref="BG19:BG26">
    <cfRule type="containsText" dxfId="203" priority="102" operator="containsText" text="Cumplida">
      <formula>NOT(ISERROR(SEARCH("Cumplida",BG19)))</formula>
    </cfRule>
    <cfRule type="containsText" dxfId="202" priority="103" operator="containsText" text="Pendiente">
      <formula>NOT(ISERROR(SEARCH("Pendiente",BG19)))</formula>
    </cfRule>
    <cfRule type="containsText" dxfId="201" priority="104" operator="containsText" text="Cumplida">
      <formula>NOT(ISERROR(SEARCH("Cumplida",BG19)))</formula>
    </cfRule>
  </conditionalFormatting>
  <conditionalFormatting sqref="AF19:AF26 BG19:BG26">
    <cfRule type="containsText" dxfId="200" priority="101" stopIfTrue="1" operator="containsText" text="CUMPLIDA">
      <formula>NOT(ISERROR(SEARCH("CUMPLIDA",AF19)))</formula>
    </cfRule>
  </conditionalFormatting>
  <conditionalFormatting sqref="AF19:AF26 BG19:BG26">
    <cfRule type="containsText" dxfId="199" priority="100" stopIfTrue="1" operator="containsText" text="INCUMPLIDA">
      <formula>NOT(ISERROR(SEARCH("INCUMPLIDA",AF19)))</formula>
    </cfRule>
  </conditionalFormatting>
  <conditionalFormatting sqref="AF23">
    <cfRule type="containsText" dxfId="198" priority="99" operator="containsText" text="PENDIENTE">
      <formula>NOT(ISERROR(SEARCH("PENDIENTE",AF23)))</formula>
    </cfRule>
  </conditionalFormatting>
  <conditionalFormatting sqref="AC14:AC18">
    <cfRule type="containsText" dxfId="197" priority="95" stopIfTrue="1" operator="containsText" text="EN TERMINO">
      <formula>NOT(ISERROR(SEARCH("EN TERMINO",AC14)))</formula>
    </cfRule>
    <cfRule type="containsText" priority="96" operator="containsText" text="AMARILLO">
      <formula>NOT(ISERROR(SEARCH("AMARILLO",AC14)))</formula>
    </cfRule>
    <cfRule type="containsText" dxfId="196" priority="97" stopIfTrue="1" operator="containsText" text="ALERTA">
      <formula>NOT(ISERROR(SEARCH("ALERTA",AC14)))</formula>
    </cfRule>
    <cfRule type="containsText" dxfId="195" priority="98" stopIfTrue="1" operator="containsText" text="OK">
      <formula>NOT(ISERROR(SEARCH("OK",AC14)))</formula>
    </cfRule>
  </conditionalFormatting>
  <conditionalFormatting sqref="BG14:BG18 AF14:AF18">
    <cfRule type="containsText" dxfId="194" priority="92" operator="containsText" text="Cumplida">
      <formula>NOT(ISERROR(SEARCH("Cumplida",AF14)))</formula>
    </cfRule>
    <cfRule type="containsText" dxfId="193" priority="93" operator="containsText" text="Pendiente">
      <formula>NOT(ISERROR(SEARCH("Pendiente",AF14)))</formula>
    </cfRule>
    <cfRule type="containsText" dxfId="192" priority="94" operator="containsText" text="Cumplida">
      <formula>NOT(ISERROR(SEARCH("Cumplida",AF14)))</formula>
    </cfRule>
  </conditionalFormatting>
  <conditionalFormatting sqref="BG14:BG18 AF14:AF18">
    <cfRule type="containsText" dxfId="191" priority="91" stopIfTrue="1" operator="containsText" text="CUMPLIDA">
      <formula>NOT(ISERROR(SEARCH("CUMPLIDA",AF14)))</formula>
    </cfRule>
  </conditionalFormatting>
  <conditionalFormatting sqref="BG14:BG18 AF14:AF18">
    <cfRule type="containsText" dxfId="190" priority="90" stopIfTrue="1" operator="containsText" text="INCUMPLIDA">
      <formula>NOT(ISERROR(SEARCH("INCUMPLIDA",AF14)))</formula>
    </cfRule>
  </conditionalFormatting>
  <conditionalFormatting sqref="AC5:AC13">
    <cfRule type="containsText" dxfId="189" priority="36" stopIfTrue="1" operator="containsText" text="EN TERMINO">
      <formula>NOT(ISERROR(SEARCH("EN TERMINO",AC5)))</formula>
    </cfRule>
    <cfRule type="containsText" priority="37" operator="containsText" text="AMARILLO">
      <formula>NOT(ISERROR(SEARCH("AMARILLO",AC5)))</formula>
    </cfRule>
    <cfRule type="containsText" dxfId="188" priority="38" stopIfTrue="1" operator="containsText" text="ALERTA">
      <formula>NOT(ISERROR(SEARCH("ALERTA",AC5)))</formula>
    </cfRule>
    <cfRule type="containsText" dxfId="187" priority="39" stopIfTrue="1" operator="containsText" text="OK">
      <formula>NOT(ISERROR(SEARCH("OK",AC5)))</formula>
    </cfRule>
  </conditionalFormatting>
  <conditionalFormatting sqref="AF5:AF13">
    <cfRule type="containsText" dxfId="186" priority="33" operator="containsText" text="Cumplida">
      <formula>NOT(ISERROR(SEARCH("Cumplida",AF5)))</formula>
    </cfRule>
    <cfRule type="containsText" dxfId="185" priority="34" operator="containsText" text="Pendiente">
      <formula>NOT(ISERROR(SEARCH("Pendiente",AF5)))</formula>
    </cfRule>
    <cfRule type="containsText" dxfId="184" priority="35" operator="containsText" text="Cumplida">
      <formula>NOT(ISERROR(SEARCH("Cumplida",AF5)))</formula>
    </cfRule>
  </conditionalFormatting>
  <conditionalFormatting sqref="AF5:AF13">
    <cfRule type="containsText" dxfId="183" priority="32" stopIfTrue="1" operator="containsText" text="CUMPLIDA">
      <formula>NOT(ISERROR(SEARCH("CUMPLIDA",AF5)))</formula>
    </cfRule>
  </conditionalFormatting>
  <conditionalFormatting sqref="AF5:AF13">
    <cfRule type="containsText" dxfId="182" priority="31" stopIfTrue="1" operator="containsText" text="INCUMPLIDA">
      <formula>NOT(ISERROR(SEARCH("INCUMPLIDA",AF5)))</formula>
    </cfRule>
  </conditionalFormatting>
  <conditionalFormatting sqref="AF5:AF13">
    <cfRule type="containsText" dxfId="181" priority="30" operator="containsText" text="PENDIENTE">
      <formula>NOT(ISERROR(SEARCH("PENDIENTE",AF5)))</formula>
    </cfRule>
  </conditionalFormatting>
  <conditionalFormatting sqref="AF5:AF13">
    <cfRule type="containsText" dxfId="180" priority="29" stopIfTrue="1" operator="containsText" text="PENDIENTE">
      <formula>NOT(ISERROR(SEARCH("PENDIENTE",AF5)))</formula>
    </cfRule>
  </conditionalFormatting>
  <conditionalFormatting sqref="AL5:AL13">
    <cfRule type="containsText" dxfId="179" priority="19" stopIfTrue="1" operator="containsText" text="EN TERMINO">
      <formula>NOT(ISERROR(SEARCH("EN TERMINO",AL5)))</formula>
    </cfRule>
    <cfRule type="containsText" priority="20" operator="containsText" text="AMARILLO">
      <formula>NOT(ISERROR(SEARCH("AMARILLO",AL5)))</formula>
    </cfRule>
    <cfRule type="containsText" dxfId="178" priority="21" stopIfTrue="1" operator="containsText" text="ALERTA">
      <formula>NOT(ISERROR(SEARCH("ALERTA",AL5)))</formula>
    </cfRule>
    <cfRule type="containsText" dxfId="177" priority="22" stopIfTrue="1" operator="containsText" text="OK">
      <formula>NOT(ISERROR(SEARCH("OK",AL5)))</formula>
    </cfRule>
  </conditionalFormatting>
  <conditionalFormatting sqref="AL5:AL13">
    <cfRule type="containsText" dxfId="176" priority="15" stopIfTrue="1" operator="containsText" text="EN TERMINO">
      <formula>NOT(ISERROR(SEARCH("EN TERMINO",AL5)))</formula>
    </cfRule>
    <cfRule type="containsText" priority="16" operator="containsText" text="AMARILLO">
      <formula>NOT(ISERROR(SEARCH("AMARILLO",AL5)))</formula>
    </cfRule>
    <cfRule type="containsText" dxfId="175" priority="17" stopIfTrue="1" operator="containsText" text="ALERTA">
      <formula>NOT(ISERROR(SEARCH("ALERTA",AL5)))</formula>
    </cfRule>
    <cfRule type="containsText" dxfId="174" priority="18" stopIfTrue="1" operator="containsText" text="OK">
      <formula>NOT(ISERROR(SEARCH("OK",AL5)))</formula>
    </cfRule>
  </conditionalFormatting>
  <conditionalFormatting sqref="BI5:BI13">
    <cfRule type="containsText" dxfId="173" priority="7" operator="containsText" text="cerrada">
      <formula>NOT(ISERROR(SEARCH("cerrada",BI5)))</formula>
    </cfRule>
    <cfRule type="containsText" dxfId="172" priority="8" operator="containsText" text="cerrado">
      <formula>NOT(ISERROR(SEARCH("cerrado",BI5)))</formula>
    </cfRule>
    <cfRule type="containsText" dxfId="171" priority="9" operator="containsText" text="Abierto">
      <formula>NOT(ISERROR(SEARCH("Abierto",BI5)))</formula>
    </cfRule>
  </conditionalFormatting>
  <conditionalFormatting sqref="BG5:BG13">
    <cfRule type="containsText" dxfId="170" priority="12" operator="containsText" text="Cumplida">
      <formula>NOT(ISERROR(SEARCH("Cumplida",BG5)))</formula>
    </cfRule>
    <cfRule type="containsText" dxfId="169" priority="13" operator="containsText" text="Pendiente">
      <formula>NOT(ISERROR(SEARCH("Pendiente",BG5)))</formula>
    </cfRule>
    <cfRule type="containsText" dxfId="168" priority="14" operator="containsText" text="Cumplida">
      <formula>NOT(ISERROR(SEARCH("Cumplida",BG5)))</formula>
    </cfRule>
  </conditionalFormatting>
  <conditionalFormatting sqref="BG5:BG13">
    <cfRule type="containsText" dxfId="167" priority="11" stopIfTrue="1" operator="containsText" text="CUMPLIDA">
      <formula>NOT(ISERROR(SEARCH("CUMPLIDA",BG5)))</formula>
    </cfRule>
  </conditionalFormatting>
  <conditionalFormatting sqref="BG5:BG13">
    <cfRule type="containsText" dxfId="166" priority="10" stopIfTrue="1" operator="containsText" text="INCUMPLIDA">
      <formula>NOT(ISERROR(SEARCH("INCUMPLIDA",BG5)))</formula>
    </cfRule>
  </conditionalFormatting>
  <conditionalFormatting sqref="BI5:BI13">
    <cfRule type="containsText" dxfId="165" priority="4" operator="containsText" text="cerrada">
      <formula>NOT(ISERROR(SEARCH("cerrada",BI5)))</formula>
    </cfRule>
    <cfRule type="containsText" dxfId="164" priority="5" operator="containsText" text="cerrado">
      <formula>NOT(ISERROR(SEARCH("cerrado",BI5)))</formula>
    </cfRule>
    <cfRule type="containsText" dxfId="163" priority="6" operator="containsText" text="Abierto">
      <formula>NOT(ISERROR(SEARCH("Abierto",BI5)))</formula>
    </cfRule>
  </conditionalFormatting>
  <conditionalFormatting sqref="AO5:AO13">
    <cfRule type="containsText" dxfId="162" priority="3" stopIfTrue="1" operator="containsText" text="CUMPLIDA">
      <formula>NOT(ISERROR(SEARCH("CUMPLIDA",AO5)))</formula>
    </cfRule>
  </conditionalFormatting>
  <conditionalFormatting sqref="AO5:AO13">
    <cfRule type="containsText" dxfId="161" priority="2" stopIfTrue="1" operator="containsText" text="INCUMPLIDA">
      <formula>NOT(ISERROR(SEARCH("INCUMPLIDA",AO5)))</formula>
    </cfRule>
  </conditionalFormatting>
  <conditionalFormatting sqref="AO5:AO13">
    <cfRule type="containsText" dxfId="160" priority="1" stopIfTrue="1" operator="containsText" text="PENDIENTE">
      <formula>NOT(ISERROR(SEARCH("PENDIENTE",AO5)))</formula>
    </cfRule>
  </conditionalFormatting>
  <dataValidations count="12">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68 V44 L52:L53 L55:L56 L58 L60 L27:L40 L19:L23">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4:V61 W44 W61 V53:W53 V52 V27:V40 V19:V23">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2 W27:W40 W19:W23">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7 M52 M54:M61 M27:M40 M19:M23">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29:K32 S35:S39 S28:S32 K35:K39 L61 L54 L57 S19:S22 K19:K22">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58 J33:J40 J44:J45 S45 J52:J53 J55:J65 S58 K45 J27:J31 J19:J23">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5:I126">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5:K128 S59:S61 S40 S33:S34 S27 J32 S52:S57 K44 S44 U69 L59 L57 K69 K59:K61 K40 K33:K34 K52:K57 K27:K28 S23 K23">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7:I135 I75 I44:I46 I52:I61 I63:I73 I27:I40 I19:I23">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0 W69 W54:W60 AD27:AD34 AD23">
      <formula1>-2147483647</formula1>
      <formula2>2147483647</formula2>
    </dataValidation>
    <dataValidation type="list" allowBlank="1" showInputMessage="1" showErrorMessage="1" sqref="H47:H51 H145:H152 P93:P94 H106:H124 P98:P110 P86 P51:P70 P125:P144 P153:P189 P73:P82 H66:H73 H78:H97 P19:P49 H14:H18 P5:P13">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89">
      <formula1>"Correctiva, Preventiva, Acción de mejora"</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U3" activePane="bottomRight" state="frozen"/>
      <selection pane="topRight" activeCell="M1" sqref="M1"/>
      <selection pane="bottomLeft" activeCell="A3" sqref="A3"/>
      <selection pane="bottomRight" activeCell="AM9" sqref="AM9"/>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33" width="11.42578125" style="1" customWidth="1"/>
    <col min="34" max="34" width="12.5703125" style="1" customWidth="1"/>
    <col min="35"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901" t="s">
        <v>858</v>
      </c>
      <c r="Y1" s="901"/>
      <c r="Z1" s="901"/>
      <c r="AA1" s="901"/>
      <c r="AB1" s="901"/>
      <c r="AC1" s="901"/>
      <c r="AD1" s="901"/>
      <c r="AE1" s="901"/>
      <c r="AF1" s="343"/>
      <c r="AG1" s="899" t="s">
        <v>860</v>
      </c>
      <c r="AH1" s="899"/>
      <c r="AI1" s="899"/>
      <c r="AJ1" s="899"/>
      <c r="AK1" s="899"/>
      <c r="AL1" s="899"/>
      <c r="AM1" s="899"/>
      <c r="AN1" s="899"/>
      <c r="AO1" s="344"/>
      <c r="AP1" s="926" t="s">
        <v>861</v>
      </c>
      <c r="AQ1" s="926"/>
      <c r="AR1" s="926"/>
      <c r="AS1" s="926"/>
      <c r="AT1" s="926"/>
      <c r="AU1" s="926"/>
      <c r="AV1" s="926"/>
      <c r="AW1" s="926"/>
      <c r="AX1" s="349"/>
      <c r="AY1" s="920" t="s">
        <v>862</v>
      </c>
      <c r="AZ1" s="920"/>
      <c r="BA1" s="920"/>
      <c r="BB1" s="920"/>
      <c r="BC1" s="920"/>
      <c r="BD1" s="920"/>
      <c r="BE1" s="920"/>
      <c r="BF1" s="920"/>
      <c r="BG1" s="954" t="s">
        <v>2</v>
      </c>
      <c r="BH1" s="954"/>
      <c r="BI1" s="954"/>
      <c r="BJ1" s="954"/>
      <c r="BK1" s="954"/>
    </row>
    <row r="2" spans="1:63"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900" t="s">
        <v>77</v>
      </c>
      <c r="Y2" s="900" t="s">
        <v>24</v>
      </c>
      <c r="Z2" s="900" t="s">
        <v>25</v>
      </c>
      <c r="AA2" s="900" t="s">
        <v>26</v>
      </c>
      <c r="AB2" s="900" t="s">
        <v>73</v>
      </c>
      <c r="AC2" s="900" t="s">
        <v>27</v>
      </c>
      <c r="AD2" s="900" t="s">
        <v>28</v>
      </c>
      <c r="AE2" s="900" t="s">
        <v>29</v>
      </c>
      <c r="AF2" s="345"/>
      <c r="AG2" s="898" t="s">
        <v>30</v>
      </c>
      <c r="AH2" s="898" t="s">
        <v>31</v>
      </c>
      <c r="AI2" s="898" t="s">
        <v>32</v>
      </c>
      <c r="AJ2" s="898" t="s">
        <v>33</v>
      </c>
      <c r="AK2" s="898" t="s">
        <v>74</v>
      </c>
      <c r="AL2" s="898" t="s">
        <v>34</v>
      </c>
      <c r="AM2" s="898" t="s">
        <v>35</v>
      </c>
      <c r="AN2" s="898" t="s">
        <v>36</v>
      </c>
      <c r="AO2" s="346"/>
      <c r="AP2" s="904" t="s">
        <v>37</v>
      </c>
      <c r="AQ2" s="904" t="s">
        <v>38</v>
      </c>
      <c r="AR2" s="904" t="s">
        <v>39</v>
      </c>
      <c r="AS2" s="904" t="s">
        <v>40</v>
      </c>
      <c r="AT2" s="904" t="s">
        <v>75</v>
      </c>
      <c r="AU2" s="904" t="s">
        <v>41</v>
      </c>
      <c r="AV2" s="904" t="s">
        <v>42</v>
      </c>
      <c r="AW2" s="904" t="s">
        <v>43</v>
      </c>
      <c r="AX2" s="350"/>
      <c r="AY2" s="889" t="s">
        <v>37</v>
      </c>
      <c r="AZ2" s="889" t="s">
        <v>38</v>
      </c>
      <c r="BA2" s="889" t="s">
        <v>39</v>
      </c>
      <c r="BB2" s="889" t="s">
        <v>40</v>
      </c>
      <c r="BC2" s="889" t="s">
        <v>76</v>
      </c>
      <c r="BD2" s="889" t="s">
        <v>41</v>
      </c>
      <c r="BE2" s="889" t="s">
        <v>42</v>
      </c>
      <c r="BF2" s="889" t="s">
        <v>43</v>
      </c>
      <c r="BG2" s="903" t="s">
        <v>44</v>
      </c>
      <c r="BH2" s="903" t="s">
        <v>859</v>
      </c>
      <c r="BI2" s="903" t="s">
        <v>46</v>
      </c>
      <c r="BJ2" s="903" t="s">
        <v>47</v>
      </c>
      <c r="BK2" s="902" t="s">
        <v>48</v>
      </c>
    </row>
    <row r="3" spans="1:63"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900"/>
      <c r="Y3" s="900"/>
      <c r="Z3" s="900"/>
      <c r="AA3" s="900"/>
      <c r="AB3" s="900"/>
      <c r="AC3" s="900"/>
      <c r="AD3" s="900"/>
      <c r="AE3" s="900"/>
      <c r="AF3" s="345" t="s">
        <v>44</v>
      </c>
      <c r="AG3" s="898"/>
      <c r="AH3" s="898"/>
      <c r="AI3" s="898"/>
      <c r="AJ3" s="898"/>
      <c r="AK3" s="898"/>
      <c r="AL3" s="898"/>
      <c r="AM3" s="898"/>
      <c r="AN3" s="898"/>
      <c r="AO3" s="346" t="s">
        <v>44</v>
      </c>
      <c r="AP3" s="904"/>
      <c r="AQ3" s="904"/>
      <c r="AR3" s="904"/>
      <c r="AS3" s="904"/>
      <c r="AT3" s="904"/>
      <c r="AU3" s="904"/>
      <c r="AV3" s="904"/>
      <c r="AW3" s="904"/>
      <c r="AX3" s="350" t="s">
        <v>44</v>
      </c>
      <c r="AY3" s="889"/>
      <c r="AZ3" s="889"/>
      <c r="BA3" s="889"/>
      <c r="BB3" s="889"/>
      <c r="BC3" s="889"/>
      <c r="BD3" s="889"/>
      <c r="BE3" s="889"/>
      <c r="BF3" s="889"/>
      <c r="BG3" s="903"/>
      <c r="BH3" s="903"/>
      <c r="BI3" s="903"/>
      <c r="BJ3" s="903"/>
      <c r="BK3" s="902"/>
    </row>
    <row r="4" spans="1:63"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48" t="s">
        <v>51</v>
      </c>
      <c r="AQ4" s="348" t="s">
        <v>64</v>
      </c>
      <c r="AR4" s="348" t="s">
        <v>65</v>
      </c>
      <c r="AS4" s="348" t="s">
        <v>66</v>
      </c>
      <c r="AT4" s="348" t="s">
        <v>66</v>
      </c>
      <c r="AU4" s="348" t="s">
        <v>60</v>
      </c>
      <c r="AV4" s="348" t="s">
        <v>67</v>
      </c>
      <c r="AW4" s="348" t="s">
        <v>52</v>
      </c>
      <c r="AX4" s="348"/>
      <c r="AY4" s="351" t="s">
        <v>51</v>
      </c>
      <c r="AZ4" s="351" t="s">
        <v>64</v>
      </c>
      <c r="BA4" s="351" t="s">
        <v>65</v>
      </c>
      <c r="BB4" s="351" t="s">
        <v>66</v>
      </c>
      <c r="BC4" s="351" t="s">
        <v>66</v>
      </c>
      <c r="BD4" s="351" t="s">
        <v>60</v>
      </c>
      <c r="BE4" s="351" t="s">
        <v>67</v>
      </c>
      <c r="BF4" s="351" t="s">
        <v>52</v>
      </c>
      <c r="BG4" s="347" t="s">
        <v>68</v>
      </c>
      <c r="BH4" s="347"/>
      <c r="BI4" s="398" t="s">
        <v>68</v>
      </c>
      <c r="BJ4" s="347"/>
      <c r="BK4" s="902"/>
    </row>
    <row r="5" spans="1:63" ht="35.1" customHeight="1" x14ac:dyDescent="0.25">
      <c r="A5" s="396"/>
      <c r="B5" s="396"/>
      <c r="C5" s="397" t="s">
        <v>154</v>
      </c>
      <c r="D5" s="396"/>
      <c r="E5" s="922" t="s">
        <v>595</v>
      </c>
      <c r="F5" s="396"/>
      <c r="G5" s="396">
        <v>1</v>
      </c>
      <c r="H5" s="368" t="s">
        <v>727</v>
      </c>
      <c r="I5" s="254" t="s">
        <v>596</v>
      </c>
      <c r="J5" s="254" t="s">
        <v>604</v>
      </c>
      <c r="K5" s="166" t="s">
        <v>611</v>
      </c>
      <c r="L5" s="166" t="s">
        <v>619</v>
      </c>
      <c r="M5" s="255">
        <v>1</v>
      </c>
      <c r="N5" s="397" t="s">
        <v>69</v>
      </c>
      <c r="O5" s="397" t="str">
        <f>IF(H5="","",VLOOKUP(H5,'[1]Procedimientos Publicar'!$C$6:$E$85,3,FALSE))</f>
        <v>SUB GERENCIA COMERCIAL</v>
      </c>
      <c r="P5" s="257" t="s">
        <v>625</v>
      </c>
      <c r="Q5" s="396"/>
      <c r="R5" s="396"/>
      <c r="S5" s="396"/>
      <c r="T5" s="35">
        <v>1</v>
      </c>
      <c r="U5" s="396"/>
      <c r="V5" s="255" t="s">
        <v>747</v>
      </c>
      <c r="W5" s="258">
        <v>43860</v>
      </c>
      <c r="X5" s="34">
        <v>43830</v>
      </c>
      <c r="Y5" s="263" t="s">
        <v>626</v>
      </c>
      <c r="Z5" s="396"/>
      <c r="AA5" s="36" t="str">
        <f t="shared" ref="AA5:AA12" si="0">(IF(Z5="","",IF(OR($M5=0,$M5="",$X5=""),"",Z5/$M5)))</f>
        <v/>
      </c>
      <c r="AB5" s="55" t="str">
        <f t="shared" ref="AB5:AB12" si="1">(IF(OR($T5="",AA5=""),"",IF(OR($T5=0,AA5=0),0,IF((AA5*100%)/$T5&gt;100%,100%,(AA5*100%)/$T5))))</f>
        <v/>
      </c>
      <c r="AC5" s="8" t="str">
        <f t="shared" ref="AC5:AC12" si="2">IF(Z5="","",IF(AB5&lt;100%, IF(AB5&lt;25%, "ALERTA","EN TERMINO"), IF(AB5=100%, "OK", "EN TERMINO")))</f>
        <v/>
      </c>
      <c r="AF5" s="13" t="str">
        <f t="shared" ref="AF5:AF12" si="3">IF(AB5=100%,IF(AB5&gt;25%,"CUMPLIDA","PENDIENTE"),IF(AB5&lt;25%,"INCUMPLIDA","PENDIENTE"))</f>
        <v>PENDIENTE</v>
      </c>
      <c r="AG5" s="5">
        <v>44012</v>
      </c>
      <c r="AH5" s="612" t="s">
        <v>1153</v>
      </c>
      <c r="AI5" s="742">
        <v>1</v>
      </c>
      <c r="AJ5" s="745">
        <f>(IF(AI5="","",IF(OR($M5=0,$M5="",AG5=""),"",AI5/$M5)))</f>
        <v>1</v>
      </c>
      <c r="AK5" s="746">
        <f t="shared" ref="AK5" si="4">(IF(OR($T5="",AJ5=""),"",IF(OR($T5=0,AJ5=0),0,IF((AJ5*100%)/$T5&gt;100%,100%,(AJ5*100%)/$T5))))</f>
        <v>1</v>
      </c>
      <c r="AL5" s="736" t="str">
        <f t="shared" ref="AL5" si="5">IF(AI5="","",IF(AK5&lt;100%, IF(AK5&lt;25%, "ALERTA","EN TERMINO"), IF(AK5=100%, "OK", "EN TERMINO")))</f>
        <v>OK</v>
      </c>
      <c r="AM5" s="743"/>
      <c r="AN5" s="739"/>
      <c r="AO5" s="738" t="str">
        <f>IF(AK5=100%,IF(AK5&gt;50%,"CUMPLIDA","PENDIENTE"),IF(AK5&lt;50%,"INCUMPLIDA","PENDIENTE"))</f>
        <v>CUMPLIDA</v>
      </c>
      <c r="AP5" s="735"/>
      <c r="AQ5" s="735"/>
      <c r="AR5" s="735"/>
      <c r="AS5" s="735"/>
      <c r="AT5" s="735"/>
      <c r="AU5" s="735"/>
      <c r="AV5" s="735"/>
      <c r="AW5" s="735"/>
      <c r="AX5" s="735"/>
      <c r="AY5" s="735"/>
      <c r="AZ5" s="735"/>
      <c r="BA5" s="735"/>
      <c r="BB5" s="735"/>
      <c r="BC5" s="735"/>
      <c r="BD5" s="735"/>
      <c r="BE5" s="735"/>
      <c r="BF5" s="735"/>
      <c r="BG5" s="738" t="str">
        <f>IF(AK5=100%,"CUMPLIDA","INCUMPLIDA")</f>
        <v>CUMPLIDA</v>
      </c>
      <c r="BH5" s="735"/>
      <c r="BI5" s="753" t="str">
        <f>IF(AO5="CUMPLIDA","CERRADO","ABIERTO")</f>
        <v>CERRADO</v>
      </c>
    </row>
    <row r="6" spans="1:63" ht="35.1" customHeight="1" x14ac:dyDescent="0.25">
      <c r="A6" s="396"/>
      <c r="B6" s="396"/>
      <c r="C6" s="397" t="s">
        <v>154</v>
      </c>
      <c r="D6" s="396"/>
      <c r="E6" s="922"/>
      <c r="F6" s="396"/>
      <c r="G6" s="906">
        <v>2</v>
      </c>
      <c r="H6" s="368" t="s">
        <v>727</v>
      </c>
      <c r="I6" s="254" t="s">
        <v>597</v>
      </c>
      <c r="J6" s="395" t="s">
        <v>610</v>
      </c>
      <c r="K6" s="166" t="s">
        <v>612</v>
      </c>
      <c r="L6" s="255" t="s">
        <v>620</v>
      </c>
      <c r="M6" s="255">
        <v>1</v>
      </c>
      <c r="N6" s="397" t="s">
        <v>69</v>
      </c>
      <c r="O6" s="397" t="str">
        <f>IF(H6="","",VLOOKUP(H6,'[1]Procedimientos Publicar'!$C$6:$E$85,3,FALSE))</f>
        <v>SUB GERENCIA COMERCIAL</v>
      </c>
      <c r="P6" s="257" t="s">
        <v>625</v>
      </c>
      <c r="Q6" s="396"/>
      <c r="R6" s="396"/>
      <c r="S6" s="396"/>
      <c r="T6" s="35">
        <v>1</v>
      </c>
      <c r="U6" s="396"/>
      <c r="V6" s="255" t="s">
        <v>748</v>
      </c>
      <c r="W6" s="258">
        <v>43860</v>
      </c>
      <c r="X6" s="34">
        <v>43830</v>
      </c>
      <c r="Y6" s="263" t="s">
        <v>626</v>
      </c>
      <c r="Z6" s="396"/>
      <c r="AA6" s="36" t="str">
        <f t="shared" si="0"/>
        <v/>
      </c>
      <c r="AB6" s="55" t="str">
        <f t="shared" si="1"/>
        <v/>
      </c>
      <c r="AC6" s="8" t="str">
        <f t="shared" si="2"/>
        <v/>
      </c>
      <c r="AF6" s="13" t="str">
        <f t="shared" si="3"/>
        <v>PENDIENTE</v>
      </c>
      <c r="AG6" s="5">
        <v>44012</v>
      </c>
      <c r="AH6" s="612" t="s">
        <v>1154</v>
      </c>
      <c r="AI6" s="753">
        <v>1</v>
      </c>
      <c r="AJ6" s="745">
        <f>(IF(AI6="","",IF(OR($M6=0,$M6="",AG6=""),"",AI6/$M6)))</f>
        <v>1</v>
      </c>
      <c r="AK6" s="746">
        <f t="shared" ref="AK6:AK11" si="6">(IF(OR($T6="",AJ6=""),"",IF(OR($T6=0,AJ6=0),0,IF((AJ6*100%)/$T6&gt;100%,100%,(AJ6*100%)/$T6))))</f>
        <v>1</v>
      </c>
      <c r="AL6" s="736" t="str">
        <f t="shared" ref="AL6:AL11" si="7">IF(AI6="","",IF(AK6&lt;100%, IF(AK6&lt;25%, "ALERTA","EN TERMINO"), IF(AK6=100%, "OK", "EN TERMINO")))</f>
        <v>OK</v>
      </c>
      <c r="AM6" s="743"/>
      <c r="AN6" s="739"/>
      <c r="AO6" s="738" t="str">
        <f t="shared" ref="AO6:AO11" si="8">IF(AK6=100%,IF(AK6&gt;50%,"CUMPLIDA","PENDIENTE"),IF(AK6&lt;50%,"INCUMPLIDA","PENDIENTE"))</f>
        <v>CUMPLIDA</v>
      </c>
      <c r="AP6" s="735"/>
      <c r="AQ6" s="735"/>
      <c r="AR6" s="735"/>
      <c r="AS6" s="735"/>
      <c r="AT6" s="735"/>
      <c r="AU6" s="735"/>
      <c r="AV6" s="735"/>
      <c r="AW6" s="735"/>
      <c r="AX6" s="735"/>
      <c r="AY6" s="735"/>
      <c r="AZ6" s="735"/>
      <c r="BA6" s="735"/>
      <c r="BB6" s="735"/>
      <c r="BC6" s="735"/>
      <c r="BD6" s="735"/>
      <c r="BE6" s="735"/>
      <c r="BF6" s="735"/>
      <c r="BG6" s="738" t="str">
        <f t="shared" ref="BG6:BG11" si="9">IF(AK6=100%,"CUMPLIDA","INCUMPLIDA")</f>
        <v>CUMPLIDA</v>
      </c>
      <c r="BH6" s="735"/>
      <c r="BI6" s="753" t="str">
        <f t="shared" ref="BI6:BI11" si="10">IF(AO6="CUMPLIDA","CERRADO","ABIERTO")</f>
        <v>CERRADO</v>
      </c>
    </row>
    <row r="7" spans="1:63" ht="35.1" customHeight="1" x14ac:dyDescent="0.25">
      <c r="A7" s="396"/>
      <c r="B7" s="396"/>
      <c r="C7" s="397" t="s">
        <v>154</v>
      </c>
      <c r="D7" s="396"/>
      <c r="E7" s="922"/>
      <c r="F7" s="396"/>
      <c r="G7" s="906"/>
      <c r="H7" s="368" t="s">
        <v>727</v>
      </c>
      <c r="I7" s="166" t="s">
        <v>598</v>
      </c>
      <c r="J7" s="395" t="s">
        <v>605</v>
      </c>
      <c r="K7" s="166" t="s">
        <v>613</v>
      </c>
      <c r="L7" s="166" t="s">
        <v>620</v>
      </c>
      <c r="M7" s="255">
        <v>1</v>
      </c>
      <c r="N7" s="397" t="s">
        <v>69</v>
      </c>
      <c r="O7" s="397" t="str">
        <f>IF(H7="","",VLOOKUP(H7,'[1]Procedimientos Publicar'!$C$6:$E$85,3,FALSE))</f>
        <v>SUB GERENCIA COMERCIAL</v>
      </c>
      <c r="P7" s="257" t="s">
        <v>625</v>
      </c>
      <c r="Q7" s="396"/>
      <c r="R7" s="396"/>
      <c r="S7" s="396"/>
      <c r="T7" s="35">
        <v>1</v>
      </c>
      <c r="U7" s="396"/>
      <c r="V7" s="255" t="s">
        <v>749</v>
      </c>
      <c r="W7" s="258">
        <v>43860</v>
      </c>
      <c r="X7" s="34">
        <v>43830</v>
      </c>
      <c r="Y7" s="263" t="s">
        <v>626</v>
      </c>
      <c r="Z7" s="396"/>
      <c r="AA7" s="36" t="str">
        <f t="shared" si="0"/>
        <v/>
      </c>
      <c r="AB7" s="55" t="str">
        <f t="shared" si="1"/>
        <v/>
      </c>
      <c r="AC7" s="8" t="str">
        <f t="shared" si="2"/>
        <v/>
      </c>
      <c r="AF7" s="13" t="str">
        <f t="shared" si="3"/>
        <v>PENDIENTE</v>
      </c>
      <c r="AG7" s="5">
        <v>44012</v>
      </c>
      <c r="AH7" s="612" t="s">
        <v>1155</v>
      </c>
      <c r="AI7" s="753">
        <v>1</v>
      </c>
      <c r="AJ7" s="745">
        <f>(IF(AI7="","",IF(OR($M7=0,$M7="",AG7=""),"",AI7/$M7)))</f>
        <v>1</v>
      </c>
      <c r="AK7" s="746">
        <f t="shared" si="6"/>
        <v>1</v>
      </c>
      <c r="AL7" s="736" t="str">
        <f t="shared" si="7"/>
        <v>OK</v>
      </c>
      <c r="AM7" s="743"/>
      <c r="AN7" s="739"/>
      <c r="AO7" s="738" t="str">
        <f t="shared" si="8"/>
        <v>CUMPLIDA</v>
      </c>
      <c r="AP7" s="735"/>
      <c r="AQ7" s="735"/>
      <c r="AR7" s="735"/>
      <c r="AS7" s="735"/>
      <c r="AT7" s="735"/>
      <c r="AU7" s="735"/>
      <c r="AV7" s="735"/>
      <c r="AW7" s="735"/>
      <c r="AX7" s="735"/>
      <c r="AY7" s="735"/>
      <c r="AZ7" s="735"/>
      <c r="BA7" s="735"/>
      <c r="BB7" s="735"/>
      <c r="BC7" s="735"/>
      <c r="BD7" s="735"/>
      <c r="BE7" s="735"/>
      <c r="BF7" s="735"/>
      <c r="BG7" s="738" t="str">
        <f t="shared" si="9"/>
        <v>CUMPLIDA</v>
      </c>
      <c r="BH7" s="735"/>
      <c r="BI7" s="753" t="str">
        <f t="shared" si="10"/>
        <v>CERRADO</v>
      </c>
    </row>
    <row r="8" spans="1:63" ht="35.1" customHeight="1" x14ac:dyDescent="0.25">
      <c r="A8" s="396"/>
      <c r="B8" s="396"/>
      <c r="C8" s="397" t="s">
        <v>154</v>
      </c>
      <c r="D8" s="396"/>
      <c r="E8" s="922"/>
      <c r="F8" s="396"/>
      <c r="G8" s="906"/>
      <c r="H8" s="368" t="s">
        <v>727</v>
      </c>
      <c r="I8" s="166" t="s">
        <v>599</v>
      </c>
      <c r="J8" s="395" t="s">
        <v>605</v>
      </c>
      <c r="K8" s="166" t="s">
        <v>614</v>
      </c>
      <c r="L8" s="166" t="s">
        <v>620</v>
      </c>
      <c r="M8" s="255">
        <v>1</v>
      </c>
      <c r="N8" s="397" t="s">
        <v>69</v>
      </c>
      <c r="O8" s="397" t="str">
        <f>IF(H8="","",VLOOKUP(H8,'[1]Procedimientos Publicar'!$C$6:$E$85,3,FALSE))</f>
        <v>SUB GERENCIA COMERCIAL</v>
      </c>
      <c r="P8" s="257" t="s">
        <v>625</v>
      </c>
      <c r="Q8" s="396"/>
      <c r="R8" s="396"/>
      <c r="S8" s="396"/>
      <c r="T8" s="35">
        <v>1</v>
      </c>
      <c r="U8" s="396"/>
      <c r="V8" s="255" t="s">
        <v>750</v>
      </c>
      <c r="W8" s="258">
        <v>43860</v>
      </c>
      <c r="X8" s="34">
        <v>43830</v>
      </c>
      <c r="Y8" s="263" t="s">
        <v>626</v>
      </c>
      <c r="Z8" s="396"/>
      <c r="AA8" s="36" t="str">
        <f t="shared" si="0"/>
        <v/>
      </c>
      <c r="AB8" s="55" t="str">
        <f t="shared" si="1"/>
        <v/>
      </c>
      <c r="AC8" s="8" t="str">
        <f t="shared" si="2"/>
        <v/>
      </c>
      <c r="AF8" s="13" t="str">
        <f t="shared" si="3"/>
        <v>PENDIENTE</v>
      </c>
      <c r="AG8" s="5">
        <v>44012</v>
      </c>
      <c r="AH8" s="612" t="s">
        <v>1156</v>
      </c>
      <c r="AI8" s="753">
        <v>1</v>
      </c>
      <c r="AJ8" s="745">
        <f>(IF(AI8="","",IF(OR($M8=0,$M8="",AG8=""),"",AI8/$M8)))</f>
        <v>1</v>
      </c>
      <c r="AK8" s="746">
        <f t="shared" si="6"/>
        <v>1</v>
      </c>
      <c r="AL8" s="736" t="str">
        <f t="shared" si="7"/>
        <v>OK</v>
      </c>
      <c r="AM8" s="743"/>
      <c r="AN8" s="739"/>
      <c r="AO8" s="738" t="str">
        <f t="shared" si="8"/>
        <v>CUMPLIDA</v>
      </c>
      <c r="AP8" s="735"/>
      <c r="AQ8" s="735"/>
      <c r="AR8" s="735"/>
      <c r="AS8" s="735"/>
      <c r="AT8" s="735"/>
      <c r="AU8" s="735"/>
      <c r="AV8" s="735"/>
      <c r="AW8" s="735"/>
      <c r="AX8" s="735"/>
      <c r="AY8" s="735"/>
      <c r="AZ8" s="735"/>
      <c r="BA8" s="735"/>
      <c r="BB8" s="735"/>
      <c r="BC8" s="735"/>
      <c r="BD8" s="735"/>
      <c r="BE8" s="735"/>
      <c r="BF8" s="735"/>
      <c r="BG8" s="738" t="str">
        <f t="shared" si="9"/>
        <v>CUMPLIDA</v>
      </c>
      <c r="BH8" s="735"/>
      <c r="BI8" s="753" t="str">
        <f t="shared" si="10"/>
        <v>CERRADO</v>
      </c>
    </row>
    <row r="9" spans="1:63" ht="35.1" customHeight="1" x14ac:dyDescent="0.25">
      <c r="A9" s="396"/>
      <c r="B9" s="396"/>
      <c r="C9" s="397" t="s">
        <v>154</v>
      </c>
      <c r="D9" s="396"/>
      <c r="E9" s="922"/>
      <c r="F9" s="396"/>
      <c r="G9" s="396">
        <v>3</v>
      </c>
      <c r="H9" s="368" t="s">
        <v>727</v>
      </c>
      <c r="I9" s="254" t="s">
        <v>600</v>
      </c>
      <c r="J9" s="166" t="s">
        <v>606</v>
      </c>
      <c r="K9" s="166" t="s">
        <v>615</v>
      </c>
      <c r="L9" s="166" t="s">
        <v>621</v>
      </c>
      <c r="M9" s="255">
        <v>1</v>
      </c>
      <c r="N9" s="397" t="s">
        <v>69</v>
      </c>
      <c r="O9" s="397" t="str">
        <f>IF(H9="","",VLOOKUP(H9,'[1]Procedimientos Publicar'!$C$6:$E$85,3,FALSE))</f>
        <v>SUB GERENCIA COMERCIAL</v>
      </c>
      <c r="P9" s="257" t="s">
        <v>625</v>
      </c>
      <c r="Q9" s="396"/>
      <c r="R9" s="396"/>
      <c r="S9" s="396"/>
      <c r="T9" s="35">
        <v>1</v>
      </c>
      <c r="U9" s="396"/>
      <c r="V9" s="255" t="s">
        <v>751</v>
      </c>
      <c r="W9" s="258">
        <v>43860</v>
      </c>
      <c r="X9" s="34">
        <v>43830</v>
      </c>
      <c r="Y9" s="263" t="s">
        <v>626</v>
      </c>
      <c r="Z9" s="396"/>
      <c r="AA9" s="36" t="str">
        <f>(IF(Z9="","",IF(OR($M9=0,$M9="",$X9=""),"",Z9/$M9)))</f>
        <v/>
      </c>
      <c r="AB9" s="55" t="str">
        <f t="shared" si="1"/>
        <v/>
      </c>
      <c r="AC9" s="8" t="str">
        <f t="shared" si="2"/>
        <v/>
      </c>
      <c r="AF9" s="13" t="str">
        <f t="shared" si="3"/>
        <v>PENDIENTE</v>
      </c>
      <c r="AG9" s="5">
        <v>44012</v>
      </c>
      <c r="AH9" s="612" t="s">
        <v>1154</v>
      </c>
      <c r="AI9" s="753">
        <v>1</v>
      </c>
      <c r="AJ9" s="745">
        <f t="shared" ref="AJ9:AJ11" si="11">(IF(AI9="","",IF(OR($M9=0,$M9="",AG9=""),"",AI9/$M9)))</f>
        <v>1</v>
      </c>
      <c r="AK9" s="746">
        <f t="shared" si="6"/>
        <v>1</v>
      </c>
      <c r="AL9" s="736" t="str">
        <f t="shared" si="7"/>
        <v>OK</v>
      </c>
      <c r="AM9" s="743"/>
      <c r="AN9" s="739"/>
      <c r="AO9" s="738" t="str">
        <f t="shared" si="8"/>
        <v>CUMPLIDA</v>
      </c>
      <c r="AP9" s="735"/>
      <c r="AQ9" s="735"/>
      <c r="AR9" s="735"/>
      <c r="AS9" s="735"/>
      <c r="AT9" s="735"/>
      <c r="AU9" s="735"/>
      <c r="AV9" s="735"/>
      <c r="AW9" s="735"/>
      <c r="AX9" s="735"/>
      <c r="AY9" s="735"/>
      <c r="AZ9" s="735"/>
      <c r="BA9" s="735"/>
      <c r="BB9" s="735"/>
      <c r="BC9" s="735"/>
      <c r="BD9" s="735"/>
      <c r="BE9" s="735"/>
      <c r="BF9" s="735"/>
      <c r="BG9" s="738" t="str">
        <f t="shared" si="9"/>
        <v>CUMPLIDA</v>
      </c>
      <c r="BH9" s="735"/>
      <c r="BI9" s="753" t="str">
        <f t="shared" si="10"/>
        <v>CERRADO</v>
      </c>
    </row>
    <row r="10" spans="1:63" ht="35.1" customHeight="1" x14ac:dyDescent="0.25">
      <c r="A10" s="396"/>
      <c r="B10" s="396"/>
      <c r="C10" s="397" t="s">
        <v>154</v>
      </c>
      <c r="D10" s="396"/>
      <c r="E10" s="922"/>
      <c r="F10" s="396"/>
      <c r="G10" s="396">
        <v>4</v>
      </c>
      <c r="H10" s="368" t="s">
        <v>727</v>
      </c>
      <c r="I10" s="166" t="s">
        <v>601</v>
      </c>
      <c r="J10" s="166" t="s">
        <v>607</v>
      </c>
      <c r="K10" s="166" t="s">
        <v>616</v>
      </c>
      <c r="L10" s="166" t="s">
        <v>622</v>
      </c>
      <c r="M10" s="255">
        <v>3</v>
      </c>
      <c r="N10" s="397" t="s">
        <v>69</v>
      </c>
      <c r="O10" s="397" t="str">
        <f>IF(H10="","",VLOOKUP(H10,'[1]Procedimientos Publicar'!$C$6:$E$85,3,FALSE))</f>
        <v>SUB GERENCIA COMERCIAL</v>
      </c>
      <c r="P10" s="257" t="s">
        <v>625</v>
      </c>
      <c r="Q10" s="396"/>
      <c r="R10" s="396"/>
      <c r="S10" s="396"/>
      <c r="T10" s="35">
        <v>1</v>
      </c>
      <c r="U10" s="396"/>
      <c r="V10" s="255" t="s">
        <v>752</v>
      </c>
      <c r="W10" s="258">
        <v>43860</v>
      </c>
      <c r="X10" s="34">
        <v>43830</v>
      </c>
      <c r="Y10" s="263" t="s">
        <v>626</v>
      </c>
      <c r="Z10" s="396"/>
      <c r="AA10" s="36" t="str">
        <f t="shared" si="0"/>
        <v/>
      </c>
      <c r="AB10" s="55" t="str">
        <f t="shared" si="1"/>
        <v/>
      </c>
      <c r="AC10" s="8" t="str">
        <f t="shared" si="2"/>
        <v/>
      </c>
      <c r="AF10" s="13" t="str">
        <f t="shared" si="3"/>
        <v>PENDIENTE</v>
      </c>
      <c r="AG10" s="5">
        <v>44012</v>
      </c>
      <c r="AH10" s="612" t="s">
        <v>1154</v>
      </c>
      <c r="AI10" s="753">
        <v>3</v>
      </c>
      <c r="AJ10" s="745">
        <f>(IF(AI10="","",IF(OR($M10=0,$M10="",AG10=""),"",AI10/$M10)))</f>
        <v>1</v>
      </c>
      <c r="AK10" s="746">
        <f>(IF(OR($T10="",AJ10=""),"",IF(OR($T10=0,AJ10=0),0,IF((AJ10*100%)/$T10&gt;100%,100%,(AJ10*100%)/$T10))))</f>
        <v>1</v>
      </c>
      <c r="AL10" s="736" t="str">
        <f t="shared" si="7"/>
        <v>OK</v>
      </c>
      <c r="AM10" s="743"/>
      <c r="AN10" s="739"/>
      <c r="AO10" s="738" t="str">
        <f t="shared" si="8"/>
        <v>CUMPLIDA</v>
      </c>
      <c r="AP10" s="735"/>
      <c r="AQ10" s="735"/>
      <c r="AR10" s="735"/>
      <c r="AS10" s="735"/>
      <c r="AT10" s="735"/>
      <c r="AU10" s="735"/>
      <c r="AV10" s="735"/>
      <c r="AW10" s="735"/>
      <c r="AX10" s="735"/>
      <c r="AY10" s="735"/>
      <c r="AZ10" s="735"/>
      <c r="BA10" s="735"/>
      <c r="BB10" s="735"/>
      <c r="BC10" s="735"/>
      <c r="BD10" s="735"/>
      <c r="BE10" s="735"/>
      <c r="BF10" s="735"/>
      <c r="BG10" s="738" t="str">
        <f t="shared" si="9"/>
        <v>CUMPLIDA</v>
      </c>
      <c r="BH10" s="735"/>
      <c r="BI10" s="753" t="str">
        <f t="shared" si="10"/>
        <v>CERRADO</v>
      </c>
    </row>
    <row r="11" spans="1:63" ht="35.1" customHeight="1" x14ac:dyDescent="0.25">
      <c r="A11" s="396"/>
      <c r="B11" s="396"/>
      <c r="C11" s="397" t="s">
        <v>154</v>
      </c>
      <c r="D11" s="396"/>
      <c r="E11" s="922"/>
      <c r="F11" s="396"/>
      <c r="G11" s="396">
        <v>5</v>
      </c>
      <c r="H11" s="368" t="s">
        <v>727</v>
      </c>
      <c r="I11" s="256" t="s">
        <v>602</v>
      </c>
      <c r="J11" s="256" t="s">
        <v>608</v>
      </c>
      <c r="K11" s="256" t="s">
        <v>617</v>
      </c>
      <c r="L11" s="256" t="s">
        <v>623</v>
      </c>
      <c r="M11" s="257">
        <v>1</v>
      </c>
      <c r="N11" s="397" t="s">
        <v>69</v>
      </c>
      <c r="O11" s="397" t="str">
        <f>IF(H11="","",VLOOKUP(H11,'[1]Procedimientos Publicar'!$C$6:$E$85,3,FALSE))</f>
        <v>SUB GERENCIA COMERCIAL</v>
      </c>
      <c r="P11" s="257" t="s">
        <v>625</v>
      </c>
      <c r="Q11" s="396"/>
      <c r="R11" s="396"/>
      <c r="S11" s="396"/>
      <c r="T11" s="35">
        <v>1</v>
      </c>
      <c r="U11" s="396"/>
      <c r="V11" s="255" t="s">
        <v>753</v>
      </c>
      <c r="W11" s="258">
        <v>43860</v>
      </c>
      <c r="X11" s="34">
        <v>43830</v>
      </c>
      <c r="Y11" s="263" t="s">
        <v>626</v>
      </c>
      <c r="Z11" s="396"/>
      <c r="AA11" s="36" t="str">
        <f t="shared" si="0"/>
        <v/>
      </c>
      <c r="AB11" s="55" t="str">
        <f t="shared" si="1"/>
        <v/>
      </c>
      <c r="AC11" s="8" t="str">
        <f t="shared" si="2"/>
        <v/>
      </c>
      <c r="AF11" s="13" t="str">
        <f t="shared" si="3"/>
        <v>PENDIENTE</v>
      </c>
      <c r="AG11" s="5">
        <v>44012</v>
      </c>
      <c r="AH11" s="612" t="s">
        <v>1154</v>
      </c>
      <c r="AI11" s="753">
        <v>1</v>
      </c>
      <c r="AJ11" s="745">
        <f t="shared" si="11"/>
        <v>1</v>
      </c>
      <c r="AK11" s="746">
        <f t="shared" si="6"/>
        <v>1</v>
      </c>
      <c r="AL11" s="736" t="str">
        <f t="shared" si="7"/>
        <v>OK</v>
      </c>
      <c r="AM11" s="743"/>
      <c r="AN11" s="739"/>
      <c r="AO11" s="738" t="str">
        <f t="shared" si="8"/>
        <v>CUMPLIDA</v>
      </c>
      <c r="AP11" s="735"/>
      <c r="AQ11" s="735"/>
      <c r="AR11" s="735"/>
      <c r="AS11" s="735"/>
      <c r="AT11" s="735"/>
      <c r="AU11" s="735"/>
      <c r="AV11" s="735"/>
      <c r="AW11" s="735"/>
      <c r="AX11" s="735"/>
      <c r="AY11" s="735"/>
      <c r="AZ11" s="735"/>
      <c r="BA11" s="735"/>
      <c r="BB11" s="735"/>
      <c r="BC11" s="735"/>
      <c r="BD11" s="735"/>
      <c r="BE11" s="735"/>
      <c r="BF11" s="735"/>
      <c r="BG11" s="738" t="str">
        <f t="shared" si="9"/>
        <v>CUMPLIDA</v>
      </c>
      <c r="BH11" s="735"/>
      <c r="BI11" s="753" t="str">
        <f t="shared" si="10"/>
        <v>CERRADO</v>
      </c>
    </row>
    <row r="12" spans="1:63" ht="35.1" customHeight="1" x14ac:dyDescent="0.25">
      <c r="A12" s="396"/>
      <c r="B12" s="396"/>
      <c r="C12" s="397" t="s">
        <v>154</v>
      </c>
      <c r="D12" s="396"/>
      <c r="E12" s="922"/>
      <c r="F12" s="396"/>
      <c r="G12" s="396">
        <v>6</v>
      </c>
      <c r="H12" s="368" t="s">
        <v>727</v>
      </c>
      <c r="I12" s="257" t="s">
        <v>603</v>
      </c>
      <c r="J12" s="257" t="s">
        <v>609</v>
      </c>
      <c r="K12" s="257" t="s">
        <v>618</v>
      </c>
      <c r="L12" s="257" t="s">
        <v>624</v>
      </c>
      <c r="M12" s="257">
        <v>1</v>
      </c>
      <c r="N12" s="397" t="s">
        <v>69</v>
      </c>
      <c r="O12" s="397" t="str">
        <f>IF(H12="","",VLOOKUP(H12,'[1]Procedimientos Publicar'!$C$6:$E$85,3,FALSE))</f>
        <v>SUB GERENCIA COMERCIAL</v>
      </c>
      <c r="P12" s="257" t="s">
        <v>625</v>
      </c>
      <c r="Q12" s="396"/>
      <c r="R12" s="396"/>
      <c r="S12" s="396"/>
      <c r="T12" s="35">
        <v>1</v>
      </c>
      <c r="U12" s="396"/>
      <c r="V12" s="255" t="s">
        <v>754</v>
      </c>
      <c r="W12" s="259">
        <v>43734</v>
      </c>
      <c r="X12" s="34">
        <v>43830</v>
      </c>
      <c r="Y12" s="56" t="s">
        <v>627</v>
      </c>
      <c r="Z12" s="396">
        <v>1</v>
      </c>
      <c r="AA12" s="36">
        <f t="shared" si="0"/>
        <v>1</v>
      </c>
      <c r="AB12" s="55">
        <f t="shared" si="1"/>
        <v>1</v>
      </c>
      <c r="AC12" s="8" t="str">
        <f t="shared" si="2"/>
        <v>OK</v>
      </c>
      <c r="AF12" s="13" t="str">
        <f t="shared" si="3"/>
        <v>CUMPLIDA</v>
      </c>
      <c r="BG12" s="13" t="str">
        <f t="shared" ref="BG12" si="12">IF(AB12=100%,"CUMPLIDA","INCUMPLIDA")</f>
        <v>CUMPLIDA</v>
      </c>
      <c r="BI12" s="399" t="str">
        <f t="shared" ref="BI12" si="13">IF(AF12="CUMPLIDA","CERRADO","ABIERTO")</f>
        <v>CERRADO</v>
      </c>
    </row>
    <row r="13" spans="1:63" s="739" customFormat="1" ht="35.1" customHeight="1" x14ac:dyDescent="0.25">
      <c r="A13" s="582"/>
      <c r="B13" s="582"/>
      <c r="C13" s="587" t="s">
        <v>154</v>
      </c>
      <c r="D13" s="582"/>
      <c r="E13" s="904" t="s">
        <v>1213</v>
      </c>
      <c r="F13" s="582"/>
      <c r="G13" s="582">
        <v>1</v>
      </c>
      <c r="H13" s="361" t="s">
        <v>727</v>
      </c>
      <c r="I13" s="814" t="s">
        <v>1292</v>
      </c>
      <c r="J13" s="33"/>
      <c r="K13" s="33"/>
      <c r="L13" s="815"/>
      <c r="M13" s="582"/>
      <c r="N13" s="587" t="s">
        <v>69</v>
      </c>
      <c r="O13" s="587" t="s">
        <v>1293</v>
      </c>
      <c r="P13" s="816" t="s">
        <v>625</v>
      </c>
      <c r="Q13" s="582"/>
      <c r="R13" s="582"/>
      <c r="S13" s="582"/>
      <c r="T13" s="588">
        <v>1</v>
      </c>
      <c r="U13" s="582"/>
      <c r="V13" s="582"/>
      <c r="W13" s="582"/>
      <c r="X13" s="589">
        <v>44150</v>
      </c>
      <c r="Y13" s="589"/>
      <c r="Z13" s="817"/>
      <c r="AA13" s="582"/>
      <c r="AB13" s="590" t="str">
        <f t="shared" ref="AB13:AB20" si="14">(IF(AA13="","",IF(OR($M13=0,$M13="",$Y13=""),"",AA13/$M13)))</f>
        <v/>
      </c>
      <c r="AC13" s="591" t="str">
        <f t="shared" ref="AC13:AC20" si="15">(IF(OR($T13="",AB13=""),"",IF(OR($T13=0,AB13=0),0,IF((AB13*100%)/$T13&gt;100%,100%,(AB13*100%)/$T13))))</f>
        <v/>
      </c>
      <c r="AD13" s="736" t="str">
        <f t="shared" ref="AD13:AD20" si="16">IF(AA13="","",IF(AC13&lt;100%, IF(AC13&lt;25%, "ALERTA","EN TERMINO"), IF(AC13=100%, "OK", "EN TERMINO")))</f>
        <v/>
      </c>
      <c r="AG13" s="738" t="str">
        <f>IF(AC13=100%,IF(AC13&gt;25%,"CUMPLIDA","PENDIENTE"),IF(AC13&lt;25%,"INCUMPLIDA","PENDIENTE"))</f>
        <v>PENDIENTE</v>
      </c>
      <c r="AH13" s="5"/>
      <c r="AN13" s="359"/>
      <c r="BH13" s="738" t="str">
        <f>IF(AL13=100%,"CUMPLIDA","INCUMPLIDA")</f>
        <v>INCUMPLIDA</v>
      </c>
      <c r="BJ13" s="776" t="str">
        <f>IF(AG13="CUMPLIDA","CERRADO","ABIERTO")</f>
        <v>ABIERTO</v>
      </c>
    </row>
    <row r="14" spans="1:63" s="433" customFormat="1" ht="35.1" customHeight="1" x14ac:dyDescent="0.25">
      <c r="A14" s="818"/>
      <c r="B14" s="818"/>
      <c r="C14" s="587" t="s">
        <v>154</v>
      </c>
      <c r="D14" s="818"/>
      <c r="E14" s="904"/>
      <c r="F14" s="818"/>
      <c r="G14" s="819">
        <v>2</v>
      </c>
      <c r="H14" s="361" t="s">
        <v>727</v>
      </c>
      <c r="I14" s="61" t="s">
        <v>1294</v>
      </c>
      <c r="J14" s="818"/>
      <c r="K14" s="818"/>
      <c r="L14" s="818"/>
      <c r="M14" s="818"/>
      <c r="N14" s="818"/>
      <c r="O14" s="587" t="s">
        <v>1293</v>
      </c>
      <c r="P14" s="816" t="s">
        <v>625</v>
      </c>
      <c r="Q14" s="818"/>
      <c r="R14" s="818"/>
      <c r="S14" s="818"/>
      <c r="T14" s="588">
        <v>1</v>
      </c>
      <c r="U14" s="818"/>
      <c r="V14" s="818"/>
      <c r="W14" s="818"/>
      <c r="X14" s="589">
        <v>44150</v>
      </c>
      <c r="Y14" s="818"/>
      <c r="Z14" s="818"/>
      <c r="AA14" s="818"/>
      <c r="AB14" s="590" t="str">
        <f t="shared" si="14"/>
        <v/>
      </c>
      <c r="AC14" s="591" t="str">
        <f t="shared" si="15"/>
        <v/>
      </c>
      <c r="AD14" s="736" t="str">
        <f t="shared" si="16"/>
        <v/>
      </c>
      <c r="AG14" s="738" t="str">
        <f t="shared" ref="AG14:AG19" si="17">IF(AC14=100%,IF(AC14&gt;25%,"CUMPLIDA","PENDIENTE"),IF(AC14&lt;25%,"INCUMPLIDA","PENDIENTE"))</f>
        <v>PENDIENTE</v>
      </c>
      <c r="BJ14" s="776" t="str">
        <f t="shared" ref="BJ14:BJ19" si="18">IF(AG14="CUMPLIDA","CERRADO","ABIERTO")</f>
        <v>ABIERTO</v>
      </c>
    </row>
    <row r="15" spans="1:63" s="433" customFormat="1" ht="35.1" customHeight="1" x14ac:dyDescent="0.25">
      <c r="A15" s="818"/>
      <c r="B15" s="818"/>
      <c r="C15" s="587" t="s">
        <v>154</v>
      </c>
      <c r="D15" s="818"/>
      <c r="E15" s="904"/>
      <c r="F15" s="818"/>
      <c r="G15" s="819">
        <v>3</v>
      </c>
      <c r="H15" s="361" t="s">
        <v>727</v>
      </c>
      <c r="I15" s="814" t="s">
        <v>1295</v>
      </c>
      <c r="J15" s="818"/>
      <c r="K15" s="818"/>
      <c r="L15" s="818"/>
      <c r="M15" s="818"/>
      <c r="N15" s="818"/>
      <c r="O15" s="587" t="s">
        <v>1293</v>
      </c>
      <c r="P15" s="816" t="s">
        <v>625</v>
      </c>
      <c r="Q15" s="818"/>
      <c r="R15" s="818"/>
      <c r="S15" s="818"/>
      <c r="T15" s="588">
        <v>1</v>
      </c>
      <c r="U15" s="818"/>
      <c r="V15" s="818"/>
      <c r="W15" s="818"/>
      <c r="X15" s="589">
        <v>44150</v>
      </c>
      <c r="Y15" s="818"/>
      <c r="Z15" s="818"/>
      <c r="AA15" s="818"/>
      <c r="AB15" s="590" t="str">
        <f t="shared" si="14"/>
        <v/>
      </c>
      <c r="AC15" s="591" t="str">
        <f t="shared" si="15"/>
        <v/>
      </c>
      <c r="AD15" s="736" t="str">
        <f t="shared" si="16"/>
        <v/>
      </c>
      <c r="AG15" s="738" t="str">
        <f t="shared" si="17"/>
        <v>PENDIENTE</v>
      </c>
      <c r="BJ15" s="776" t="str">
        <f t="shared" si="18"/>
        <v>ABIERTO</v>
      </c>
    </row>
    <row r="16" spans="1:63" s="433" customFormat="1" ht="35.1" customHeight="1" x14ac:dyDescent="0.25">
      <c r="A16" s="818"/>
      <c r="B16" s="818"/>
      <c r="C16" s="587" t="s">
        <v>154</v>
      </c>
      <c r="D16" s="818"/>
      <c r="E16" s="904"/>
      <c r="F16" s="818"/>
      <c r="G16" s="819">
        <v>4</v>
      </c>
      <c r="H16" s="361" t="s">
        <v>727</v>
      </c>
      <c r="I16" s="61" t="s">
        <v>1296</v>
      </c>
      <c r="J16" s="818"/>
      <c r="K16" s="818"/>
      <c r="L16" s="818"/>
      <c r="M16" s="818"/>
      <c r="N16" s="818"/>
      <c r="O16" s="587" t="s">
        <v>1293</v>
      </c>
      <c r="P16" s="816" t="s">
        <v>625</v>
      </c>
      <c r="Q16" s="818"/>
      <c r="R16" s="818"/>
      <c r="S16" s="818"/>
      <c r="T16" s="588">
        <v>1</v>
      </c>
      <c r="U16" s="818"/>
      <c r="V16" s="818"/>
      <c r="W16" s="818"/>
      <c r="X16" s="589">
        <v>44150</v>
      </c>
      <c r="Y16" s="818"/>
      <c r="Z16" s="818"/>
      <c r="AA16" s="818"/>
      <c r="AB16" s="590" t="str">
        <f t="shared" si="14"/>
        <v/>
      </c>
      <c r="AC16" s="591" t="str">
        <f t="shared" si="15"/>
        <v/>
      </c>
      <c r="AD16" s="736" t="str">
        <f t="shared" si="16"/>
        <v/>
      </c>
      <c r="AG16" s="738" t="str">
        <f t="shared" si="17"/>
        <v>PENDIENTE</v>
      </c>
      <c r="BJ16" s="776" t="str">
        <f t="shared" si="18"/>
        <v>ABIERTO</v>
      </c>
    </row>
    <row r="17" spans="1:62" s="433" customFormat="1" ht="35.1" customHeight="1" x14ac:dyDescent="0.25">
      <c r="A17" s="818"/>
      <c r="B17" s="818"/>
      <c r="C17" s="587" t="s">
        <v>154</v>
      </c>
      <c r="D17" s="818"/>
      <c r="E17" s="904"/>
      <c r="F17" s="818"/>
      <c r="G17" s="819">
        <v>5</v>
      </c>
      <c r="H17" s="361" t="s">
        <v>727</v>
      </c>
      <c r="I17" s="33" t="s">
        <v>1297</v>
      </c>
      <c r="J17" s="818"/>
      <c r="K17" s="818"/>
      <c r="L17" s="818"/>
      <c r="M17" s="818"/>
      <c r="N17" s="818"/>
      <c r="O17" s="587" t="s">
        <v>1293</v>
      </c>
      <c r="P17" s="816" t="s">
        <v>625</v>
      </c>
      <c r="Q17" s="818"/>
      <c r="R17" s="818"/>
      <c r="S17" s="818"/>
      <c r="T17" s="588">
        <v>1</v>
      </c>
      <c r="U17" s="818"/>
      <c r="V17" s="818"/>
      <c r="W17" s="818"/>
      <c r="X17" s="589">
        <v>44150</v>
      </c>
      <c r="Y17" s="818"/>
      <c r="Z17" s="818"/>
      <c r="AA17" s="818"/>
      <c r="AB17" s="590" t="str">
        <f t="shared" si="14"/>
        <v/>
      </c>
      <c r="AC17" s="591" t="str">
        <f t="shared" si="15"/>
        <v/>
      </c>
      <c r="AD17" s="736" t="str">
        <f t="shared" si="16"/>
        <v/>
      </c>
      <c r="AG17" s="738" t="str">
        <f t="shared" si="17"/>
        <v>PENDIENTE</v>
      </c>
      <c r="BJ17" s="776" t="str">
        <f t="shared" si="18"/>
        <v>ABIERTO</v>
      </c>
    </row>
    <row r="18" spans="1:62" s="433" customFormat="1" ht="35.1" customHeight="1" x14ac:dyDescent="0.25">
      <c r="A18" s="818"/>
      <c r="B18" s="818"/>
      <c r="C18" s="587" t="s">
        <v>154</v>
      </c>
      <c r="D18" s="818"/>
      <c r="E18" s="904"/>
      <c r="F18" s="818"/>
      <c r="G18" s="819">
        <v>6</v>
      </c>
      <c r="H18" s="361" t="s">
        <v>727</v>
      </c>
      <c r="I18" s="33" t="s">
        <v>1298</v>
      </c>
      <c r="J18" s="818"/>
      <c r="K18" s="818"/>
      <c r="L18" s="818"/>
      <c r="M18" s="818"/>
      <c r="N18" s="818"/>
      <c r="O18" s="587" t="s">
        <v>1293</v>
      </c>
      <c r="P18" s="816" t="s">
        <v>625</v>
      </c>
      <c r="Q18" s="818"/>
      <c r="R18" s="818"/>
      <c r="S18" s="818"/>
      <c r="T18" s="588">
        <v>1</v>
      </c>
      <c r="U18" s="818"/>
      <c r="V18" s="818"/>
      <c r="W18" s="818"/>
      <c r="X18" s="589">
        <v>44150</v>
      </c>
      <c r="Y18" s="818"/>
      <c r="Z18" s="818"/>
      <c r="AA18" s="818"/>
      <c r="AB18" s="590" t="str">
        <f t="shared" si="14"/>
        <v/>
      </c>
      <c r="AC18" s="591" t="str">
        <f t="shared" si="15"/>
        <v/>
      </c>
      <c r="AD18" s="736" t="str">
        <f t="shared" si="16"/>
        <v/>
      </c>
      <c r="AG18" s="738" t="str">
        <f t="shared" si="17"/>
        <v>PENDIENTE</v>
      </c>
      <c r="BJ18" s="776" t="str">
        <f t="shared" si="18"/>
        <v>ABIERTO</v>
      </c>
    </row>
    <row r="19" spans="1:62" s="433" customFormat="1" ht="35.1" customHeight="1" x14ac:dyDescent="0.25">
      <c r="A19" s="818"/>
      <c r="B19" s="818"/>
      <c r="C19" s="587" t="s">
        <v>154</v>
      </c>
      <c r="D19" s="818"/>
      <c r="E19" s="904"/>
      <c r="F19" s="818"/>
      <c r="G19" s="819">
        <v>7</v>
      </c>
      <c r="H19" s="361" t="s">
        <v>727</v>
      </c>
      <c r="I19" s="33" t="s">
        <v>1299</v>
      </c>
      <c r="J19" s="818"/>
      <c r="K19" s="818"/>
      <c r="L19" s="818"/>
      <c r="M19" s="818"/>
      <c r="N19" s="818"/>
      <c r="O19" s="587" t="s">
        <v>1293</v>
      </c>
      <c r="P19" s="816" t="s">
        <v>625</v>
      </c>
      <c r="Q19" s="818"/>
      <c r="R19" s="818"/>
      <c r="S19" s="818"/>
      <c r="T19" s="588">
        <v>1</v>
      </c>
      <c r="U19" s="818"/>
      <c r="V19" s="818"/>
      <c r="W19" s="818"/>
      <c r="X19" s="589">
        <v>44150</v>
      </c>
      <c r="Y19" s="818"/>
      <c r="Z19" s="818"/>
      <c r="AA19" s="818"/>
      <c r="AB19" s="590" t="str">
        <f t="shared" si="14"/>
        <v/>
      </c>
      <c r="AC19" s="591" t="str">
        <f t="shared" si="15"/>
        <v/>
      </c>
      <c r="AD19" s="736" t="str">
        <f t="shared" si="16"/>
        <v/>
      </c>
      <c r="AG19" s="738" t="str">
        <f t="shared" si="17"/>
        <v>PENDIENTE</v>
      </c>
      <c r="BJ19" s="776" t="str">
        <f t="shared" si="18"/>
        <v>ABIERTO</v>
      </c>
    </row>
    <row r="20" spans="1:62" s="433" customFormat="1" ht="35.1" customHeight="1" x14ac:dyDescent="0.25">
      <c r="A20" s="818"/>
      <c r="B20" s="818"/>
      <c r="C20" s="587" t="s">
        <v>154</v>
      </c>
      <c r="D20" s="818"/>
      <c r="E20" s="904"/>
      <c r="F20" s="818"/>
      <c r="G20" s="819">
        <v>8</v>
      </c>
      <c r="H20" s="361" t="s">
        <v>727</v>
      </c>
      <c r="I20" s="33" t="s">
        <v>1379</v>
      </c>
      <c r="J20" s="818"/>
      <c r="K20" s="818"/>
      <c r="L20" s="818"/>
      <c r="M20" s="818"/>
      <c r="N20" s="818"/>
      <c r="O20" s="587" t="s">
        <v>1293</v>
      </c>
      <c r="P20" s="816" t="s">
        <v>625</v>
      </c>
      <c r="Q20" s="818"/>
      <c r="R20" s="818"/>
      <c r="S20" s="818"/>
      <c r="T20" s="588">
        <v>1</v>
      </c>
      <c r="U20" s="818"/>
      <c r="V20" s="818"/>
      <c r="W20" s="818"/>
      <c r="X20" s="589">
        <v>44150</v>
      </c>
      <c r="Y20" s="818"/>
      <c r="Z20" s="818"/>
      <c r="AA20" s="818"/>
      <c r="AB20" s="590" t="str">
        <f t="shared" si="14"/>
        <v/>
      </c>
      <c r="AC20" s="591" t="str">
        <f t="shared" si="15"/>
        <v/>
      </c>
      <c r="AD20" s="736" t="str">
        <f t="shared" si="16"/>
        <v/>
      </c>
      <c r="AG20" s="738" t="str">
        <f>IF(AC20=100%,IF(AC20&gt;25%,"CUMPLIDA","PENDIENTE"),IF(AC20&lt;25%,"INCUMPLIDA","PENDIENTE"))</f>
        <v>PENDIENTE</v>
      </c>
      <c r="BJ20" s="776" t="str">
        <f>IF(AG20="CUMPLIDA","CERRADO","ABIERTO")</f>
        <v>ABIERTO</v>
      </c>
    </row>
    <row r="21" spans="1:62" s="354" customFormat="1" ht="69" customHeight="1" x14ac:dyDescent="0.25">
      <c r="C21" s="352"/>
      <c r="E21" s="382"/>
      <c r="H21" s="375"/>
      <c r="I21" s="278"/>
      <c r="J21" s="282"/>
      <c r="K21" s="24"/>
      <c r="L21" s="24"/>
      <c r="M21" s="143"/>
      <c r="N21" s="352"/>
      <c r="O21" s="352"/>
      <c r="P21" s="352"/>
      <c r="S21" s="24"/>
      <c r="T21" s="95"/>
      <c r="V21" s="18"/>
      <c r="W21" s="18"/>
      <c r="X21" s="96"/>
      <c r="Y21" s="283"/>
      <c r="AA21" s="270"/>
      <c r="AB21" s="273"/>
      <c r="AD21" s="25"/>
      <c r="AF21" s="357"/>
      <c r="BG21" s="357"/>
    </row>
    <row r="22" spans="1:62" s="354" customFormat="1" ht="69" customHeight="1" x14ac:dyDescent="0.25">
      <c r="C22" s="352"/>
      <c r="E22" s="382"/>
      <c r="H22" s="375"/>
      <c r="I22" s="148"/>
      <c r="J22" s="277"/>
      <c r="K22" s="24"/>
      <c r="L22" s="24"/>
      <c r="M22" s="143"/>
      <c r="N22" s="352"/>
      <c r="O22" s="352"/>
      <c r="P22" s="352"/>
      <c r="S22" s="24"/>
      <c r="T22" s="95"/>
      <c r="V22" s="18"/>
      <c r="W22" s="18"/>
      <c r="X22" s="96"/>
      <c r="Y22" s="25"/>
      <c r="AA22" s="270"/>
      <c r="AB22" s="273"/>
      <c r="AD22" s="148"/>
      <c r="AF22" s="357"/>
      <c r="BG22" s="357"/>
    </row>
    <row r="23" spans="1:62" s="354" customFormat="1" ht="69" customHeight="1" x14ac:dyDescent="0.25">
      <c r="C23" s="352"/>
      <c r="E23" s="382"/>
      <c r="H23" s="375"/>
      <c r="I23" s="148"/>
      <c r="J23" s="277"/>
      <c r="K23" s="24"/>
      <c r="L23" s="24"/>
      <c r="M23" s="143"/>
      <c r="N23" s="352"/>
      <c r="O23" s="352"/>
      <c r="P23" s="352"/>
      <c r="S23" s="24"/>
      <c r="T23" s="95"/>
      <c r="V23" s="18"/>
      <c r="W23" s="18"/>
      <c r="X23" s="96"/>
      <c r="Y23" s="25"/>
      <c r="AA23" s="270"/>
      <c r="AB23" s="273"/>
      <c r="AD23" s="148"/>
      <c r="AF23" s="357"/>
      <c r="BG23" s="357"/>
    </row>
    <row r="24" spans="1:62" s="354" customFormat="1" ht="69" customHeight="1" x14ac:dyDescent="0.25">
      <c r="C24" s="352"/>
      <c r="E24" s="382"/>
      <c r="H24" s="375"/>
      <c r="I24" s="148"/>
      <c r="J24" s="277"/>
      <c r="K24" s="24"/>
      <c r="L24" s="24"/>
      <c r="M24" s="143"/>
      <c r="N24" s="352"/>
      <c r="O24" s="352"/>
      <c r="P24" s="352"/>
      <c r="S24" s="24"/>
      <c r="T24" s="95"/>
      <c r="V24" s="18"/>
      <c r="W24" s="18"/>
      <c r="X24" s="96"/>
      <c r="Y24" s="25"/>
      <c r="AA24" s="270"/>
      <c r="AB24" s="273"/>
      <c r="AD24" s="148"/>
      <c r="AF24" s="357"/>
      <c r="BG24" s="357"/>
    </row>
    <row r="25" spans="1:62" s="354" customFormat="1" ht="69" customHeight="1" x14ac:dyDescent="0.2">
      <c r="C25" s="352"/>
      <c r="E25" s="382"/>
      <c r="H25" s="375"/>
      <c r="I25" s="148"/>
      <c r="J25" s="277"/>
      <c r="K25" s="25"/>
      <c r="L25" s="24"/>
      <c r="M25" s="143"/>
      <c r="N25" s="352"/>
      <c r="O25" s="352"/>
      <c r="P25" s="352"/>
      <c r="S25" s="25"/>
      <c r="T25" s="95"/>
      <c r="V25" s="18"/>
      <c r="W25" s="18"/>
      <c r="X25" s="96"/>
      <c r="Y25" s="280"/>
      <c r="AA25" s="270"/>
      <c r="AB25" s="273"/>
      <c r="AD25" s="104"/>
      <c r="BG25" s="357"/>
    </row>
    <row r="26" spans="1:62" s="354" customFormat="1" ht="69" customHeight="1" x14ac:dyDescent="0.25">
      <c r="C26" s="352"/>
      <c r="E26" s="382"/>
      <c r="H26" s="375"/>
      <c r="I26" s="148"/>
      <c r="N26" s="352"/>
      <c r="O26" s="352"/>
      <c r="P26" s="352"/>
      <c r="T26" s="95"/>
      <c r="X26" s="96"/>
      <c r="AA26" s="270"/>
      <c r="AB26" s="273"/>
      <c r="AF26" s="357"/>
      <c r="BG26" s="357"/>
    </row>
    <row r="27" spans="1:62" s="354" customFormat="1" ht="69" customHeight="1" x14ac:dyDescent="0.25">
      <c r="C27" s="352"/>
      <c r="E27" s="382"/>
      <c r="H27" s="375"/>
      <c r="I27" s="148"/>
      <c r="N27" s="352"/>
      <c r="O27" s="352"/>
      <c r="P27" s="352"/>
      <c r="T27" s="95"/>
      <c r="X27" s="96"/>
      <c r="AA27" s="270"/>
      <c r="AB27" s="273"/>
      <c r="AF27" s="357"/>
      <c r="BG27" s="357"/>
    </row>
    <row r="28" spans="1:62" s="354" customFormat="1" ht="69" customHeight="1" x14ac:dyDescent="0.25">
      <c r="C28" s="352"/>
      <c r="E28" s="382"/>
      <c r="H28" s="375"/>
      <c r="I28" s="284"/>
      <c r="N28" s="352"/>
      <c r="O28" s="352"/>
      <c r="P28" s="352"/>
      <c r="T28" s="95"/>
      <c r="X28" s="96"/>
      <c r="AA28" s="270"/>
      <c r="AB28" s="273"/>
      <c r="AF28" s="357"/>
      <c r="BG28" s="357"/>
    </row>
    <row r="29" spans="1:62" s="354" customFormat="1" ht="69" customHeight="1" x14ac:dyDescent="0.2">
      <c r="C29" s="352"/>
      <c r="E29" s="382"/>
      <c r="H29" s="375"/>
      <c r="I29" s="277"/>
      <c r="J29" s="279"/>
      <c r="K29" s="24"/>
      <c r="L29" s="24"/>
      <c r="M29" s="143"/>
      <c r="N29" s="352"/>
      <c r="O29" s="352"/>
      <c r="P29" s="352"/>
      <c r="S29" s="24"/>
      <c r="T29" s="95"/>
      <c r="V29" s="18"/>
      <c r="W29" s="18"/>
      <c r="X29" s="96"/>
      <c r="Y29" s="280"/>
      <c r="AA29" s="270"/>
      <c r="AB29" s="273"/>
      <c r="AD29" s="104"/>
      <c r="BG29" s="357"/>
    </row>
    <row r="30" spans="1:62" s="354" customFormat="1" ht="69" customHeight="1" x14ac:dyDescent="0.2">
      <c r="C30" s="352"/>
      <c r="E30" s="382"/>
      <c r="H30" s="375"/>
      <c r="I30" s="277"/>
      <c r="J30" s="279"/>
      <c r="K30" s="24"/>
      <c r="L30" s="24"/>
      <c r="M30" s="143"/>
      <c r="N30" s="352"/>
      <c r="O30" s="352"/>
      <c r="P30" s="352"/>
      <c r="S30" s="24"/>
      <c r="T30" s="95"/>
      <c r="V30" s="18"/>
      <c r="W30" s="18"/>
      <c r="X30" s="96"/>
      <c r="Y30" s="280"/>
      <c r="AA30" s="270"/>
      <c r="AB30" s="273"/>
      <c r="AD30" s="104"/>
      <c r="BG30" s="357"/>
    </row>
    <row r="31" spans="1:62" s="354" customFormat="1" ht="69" customHeight="1" x14ac:dyDescent="0.25">
      <c r="C31" s="352"/>
      <c r="E31" s="382"/>
      <c r="H31" s="375"/>
      <c r="I31" s="277"/>
      <c r="J31" s="277"/>
      <c r="K31" s="24"/>
      <c r="L31" s="24"/>
      <c r="M31" s="143"/>
      <c r="N31" s="352"/>
      <c r="O31" s="352"/>
      <c r="P31" s="352"/>
      <c r="S31" s="24"/>
      <c r="T31" s="95"/>
      <c r="V31" s="18"/>
      <c r="W31" s="18"/>
      <c r="X31" s="96"/>
      <c r="Y31" s="25"/>
      <c r="AA31" s="270"/>
      <c r="AB31" s="273"/>
      <c r="AD31" s="148"/>
      <c r="AF31" s="357"/>
      <c r="BG31" s="357"/>
    </row>
    <row r="32" spans="1:62" s="354" customFormat="1" ht="69" customHeight="1" x14ac:dyDescent="0.25">
      <c r="C32" s="352"/>
      <c r="E32" s="382"/>
      <c r="H32" s="375"/>
      <c r="I32" s="277"/>
      <c r="J32" s="277"/>
      <c r="K32" s="24"/>
      <c r="L32" s="24"/>
      <c r="M32" s="143"/>
      <c r="N32" s="352"/>
      <c r="O32" s="352"/>
      <c r="P32" s="352"/>
      <c r="S32" s="24"/>
      <c r="T32" s="95"/>
      <c r="V32" s="18"/>
      <c r="W32" s="18"/>
      <c r="X32" s="96"/>
      <c r="Y32" s="25"/>
      <c r="AA32" s="270"/>
      <c r="AB32" s="273"/>
      <c r="AD32" s="148"/>
      <c r="AF32" s="357"/>
      <c r="BG32" s="357"/>
    </row>
    <row r="33" spans="3:59" s="354" customFormat="1" ht="69" customHeight="1" x14ac:dyDescent="0.2">
      <c r="C33" s="352"/>
      <c r="E33" s="382"/>
      <c r="H33" s="375"/>
      <c r="I33" s="277"/>
      <c r="J33" s="277"/>
      <c r="K33" s="24"/>
      <c r="L33" s="24"/>
      <c r="M33" s="143"/>
      <c r="N33" s="352"/>
      <c r="O33" s="352"/>
      <c r="P33" s="352"/>
      <c r="S33" s="24"/>
      <c r="T33" s="95"/>
      <c r="V33" s="18"/>
      <c r="W33" s="18"/>
      <c r="X33" s="96"/>
      <c r="Y33" s="280"/>
      <c r="AA33" s="270"/>
      <c r="AB33" s="273"/>
      <c r="AD33" s="104"/>
      <c r="BG33" s="357"/>
    </row>
    <row r="34" spans="3:59" s="354" customFormat="1" ht="69" customHeight="1" x14ac:dyDescent="0.2">
      <c r="C34" s="352"/>
      <c r="E34" s="382"/>
      <c r="H34" s="375"/>
      <c r="I34" s="277"/>
      <c r="J34" s="24"/>
      <c r="K34" s="24"/>
      <c r="L34" s="24"/>
      <c r="M34" s="143"/>
      <c r="N34" s="352"/>
      <c r="O34" s="352"/>
      <c r="P34" s="352"/>
      <c r="S34" s="24"/>
      <c r="T34" s="95"/>
      <c r="V34" s="18"/>
      <c r="W34" s="18"/>
      <c r="X34" s="96"/>
      <c r="Y34" s="280"/>
      <c r="AA34" s="270"/>
      <c r="AB34" s="273"/>
      <c r="AD34" s="104"/>
      <c r="BG34" s="357"/>
    </row>
    <row r="35" spans="3:59" s="354" customFormat="1" ht="69" customHeight="1" x14ac:dyDescent="0.2">
      <c r="C35" s="352"/>
      <c r="E35" s="382"/>
      <c r="H35" s="375"/>
      <c r="I35" s="281"/>
      <c r="J35" s="24"/>
      <c r="K35" s="25"/>
      <c r="L35" s="24"/>
      <c r="M35" s="143"/>
      <c r="N35" s="352"/>
      <c r="O35" s="352"/>
      <c r="P35" s="352"/>
      <c r="S35" s="25"/>
      <c r="T35" s="95"/>
      <c r="V35" s="18"/>
      <c r="W35" s="18"/>
      <c r="X35" s="96"/>
      <c r="Y35" s="280"/>
      <c r="AA35" s="270"/>
      <c r="AB35" s="273"/>
      <c r="AD35" s="104"/>
      <c r="BG35" s="357"/>
    </row>
    <row r="36" spans="3:59" s="354" customFormat="1" ht="69" customHeight="1" x14ac:dyDescent="0.2">
      <c r="C36" s="352"/>
      <c r="E36" s="382"/>
      <c r="H36" s="375"/>
      <c r="I36" s="277"/>
      <c r="J36" s="24"/>
      <c r="K36" s="25"/>
      <c r="L36" s="24"/>
      <c r="M36" s="143"/>
      <c r="N36" s="352"/>
      <c r="O36" s="352"/>
      <c r="P36" s="352"/>
      <c r="S36" s="25"/>
      <c r="T36" s="95"/>
      <c r="V36" s="18"/>
      <c r="W36" s="18"/>
      <c r="X36" s="96"/>
      <c r="Y36" s="280"/>
      <c r="AA36" s="270"/>
      <c r="AB36" s="273"/>
      <c r="AD36" s="104"/>
      <c r="BG36" s="357"/>
    </row>
    <row r="37" spans="3:59" s="354" customFormat="1" ht="69" customHeight="1" x14ac:dyDescent="0.25">
      <c r="C37" s="352"/>
      <c r="E37" s="382"/>
      <c r="H37" s="375"/>
      <c r="I37" s="278"/>
      <c r="J37" s="282"/>
      <c r="K37" s="24"/>
      <c r="L37" s="24"/>
      <c r="M37" s="143"/>
      <c r="N37" s="352"/>
      <c r="O37" s="352"/>
      <c r="P37" s="352"/>
      <c r="S37" s="24"/>
      <c r="T37" s="95"/>
      <c r="V37" s="18"/>
      <c r="W37" s="18"/>
      <c r="X37" s="96"/>
      <c r="Y37" s="283"/>
      <c r="AA37" s="270"/>
      <c r="AB37" s="273"/>
      <c r="AD37" s="25"/>
      <c r="AF37" s="357"/>
      <c r="BG37" s="357"/>
    </row>
    <row r="38" spans="3:59" s="354" customFormat="1" ht="69" customHeight="1" x14ac:dyDescent="0.25">
      <c r="C38" s="352"/>
      <c r="E38" s="382"/>
      <c r="H38" s="375"/>
      <c r="I38" s="278"/>
      <c r="J38" s="282"/>
      <c r="K38" s="24"/>
      <c r="L38" s="24"/>
      <c r="M38" s="143"/>
      <c r="N38" s="352"/>
      <c r="O38" s="352"/>
      <c r="P38" s="352"/>
      <c r="S38" s="24"/>
      <c r="T38" s="95"/>
      <c r="V38" s="18"/>
      <c r="W38" s="18"/>
      <c r="X38" s="96"/>
      <c r="Y38" s="283"/>
      <c r="AA38" s="270"/>
      <c r="AB38" s="273"/>
      <c r="AD38" s="25"/>
      <c r="AF38" s="357"/>
      <c r="BG38" s="357"/>
    </row>
    <row r="39" spans="3:59" s="354" customFormat="1" ht="69" customHeight="1" x14ac:dyDescent="0.25">
      <c r="C39" s="352"/>
      <c r="E39" s="382"/>
      <c r="H39" s="375"/>
      <c r="I39" s="148"/>
      <c r="J39" s="277"/>
      <c r="K39" s="24"/>
      <c r="L39" s="24"/>
      <c r="M39" s="143"/>
      <c r="N39" s="352"/>
      <c r="O39" s="352"/>
      <c r="P39" s="352"/>
      <c r="S39" s="24"/>
      <c r="T39" s="95"/>
      <c r="V39" s="18"/>
      <c r="W39" s="18"/>
      <c r="X39" s="96"/>
      <c r="Y39" s="25"/>
      <c r="AA39" s="270"/>
      <c r="AB39" s="273"/>
      <c r="AD39" s="148"/>
      <c r="AF39" s="357"/>
      <c r="BG39" s="357"/>
    </row>
    <row r="40" spans="3:59" s="354" customFormat="1" ht="69" customHeight="1" x14ac:dyDescent="0.25">
      <c r="C40" s="352"/>
      <c r="E40" s="382"/>
      <c r="H40" s="375"/>
      <c r="I40" s="148"/>
      <c r="J40" s="277"/>
      <c r="K40" s="24"/>
      <c r="L40" s="24"/>
      <c r="M40" s="143"/>
      <c r="N40" s="352"/>
      <c r="O40" s="352"/>
      <c r="P40" s="352"/>
      <c r="S40" s="24"/>
      <c r="T40" s="95"/>
      <c r="V40" s="18"/>
      <c r="W40" s="18"/>
      <c r="X40" s="96"/>
      <c r="Y40" s="25"/>
      <c r="AA40" s="270"/>
      <c r="AB40" s="273"/>
      <c r="AD40" s="148"/>
      <c r="AF40" s="357"/>
      <c r="BG40" s="357"/>
    </row>
    <row r="41" spans="3:59" s="354" customFormat="1" ht="69" customHeight="1" x14ac:dyDescent="0.25">
      <c r="C41" s="352"/>
      <c r="E41" s="382"/>
      <c r="H41" s="375"/>
      <c r="I41" s="148"/>
      <c r="J41" s="277"/>
      <c r="K41" s="24"/>
      <c r="L41" s="24"/>
      <c r="M41" s="143"/>
      <c r="N41" s="352"/>
      <c r="O41" s="352"/>
      <c r="P41" s="352"/>
      <c r="S41" s="24"/>
      <c r="T41" s="95"/>
      <c r="V41" s="18"/>
      <c r="W41" s="18"/>
      <c r="X41" s="96"/>
      <c r="Y41" s="25"/>
      <c r="AA41" s="270"/>
      <c r="AB41" s="273"/>
      <c r="AD41" s="148"/>
      <c r="AF41" s="357"/>
      <c r="BG41" s="357"/>
    </row>
    <row r="42" spans="3:59" s="354" customFormat="1" ht="69" customHeight="1" x14ac:dyDescent="0.2">
      <c r="C42" s="352"/>
      <c r="E42" s="382"/>
      <c r="H42" s="375"/>
      <c r="I42" s="148"/>
      <c r="J42" s="277"/>
      <c r="K42" s="25"/>
      <c r="L42" s="24"/>
      <c r="M42" s="143"/>
      <c r="N42" s="352"/>
      <c r="O42" s="352"/>
      <c r="P42" s="352"/>
      <c r="S42" s="25"/>
      <c r="T42" s="95"/>
      <c r="V42" s="18"/>
      <c r="W42" s="18"/>
      <c r="X42" s="96"/>
      <c r="Y42" s="280"/>
      <c r="AA42" s="270"/>
      <c r="AB42" s="273"/>
      <c r="AD42" s="104"/>
      <c r="BG42" s="357"/>
    </row>
    <row r="43" spans="3:59" s="354" customFormat="1" ht="69" customHeight="1" x14ac:dyDescent="0.25">
      <c r="C43" s="352"/>
      <c r="E43" s="383"/>
      <c r="H43" s="375"/>
      <c r="I43" s="148"/>
      <c r="N43" s="352"/>
      <c r="O43" s="352"/>
      <c r="P43" s="352"/>
      <c r="T43" s="95"/>
      <c r="X43" s="96"/>
      <c r="AA43" s="270"/>
      <c r="AB43" s="273"/>
      <c r="AF43" s="357"/>
      <c r="BG43" s="357"/>
    </row>
    <row r="44" spans="3:59" s="354" customFormat="1" ht="69" customHeight="1" x14ac:dyDescent="0.25">
      <c r="C44" s="352"/>
      <c r="E44" s="383"/>
      <c r="H44" s="375"/>
      <c r="I44" s="148"/>
      <c r="N44" s="352"/>
      <c r="O44" s="352"/>
      <c r="P44" s="352"/>
      <c r="T44" s="95"/>
      <c r="X44" s="96"/>
      <c r="AA44" s="270"/>
      <c r="AB44" s="273"/>
      <c r="AF44" s="357"/>
      <c r="BG44" s="357"/>
    </row>
    <row r="45" spans="3:59" s="354" customFormat="1" ht="69" customHeight="1" x14ac:dyDescent="0.25">
      <c r="C45" s="352"/>
      <c r="E45" s="383"/>
      <c r="H45" s="375"/>
      <c r="I45" s="284"/>
      <c r="N45" s="352"/>
      <c r="O45" s="352"/>
      <c r="P45" s="352"/>
      <c r="T45" s="95"/>
      <c r="X45" s="96"/>
      <c r="AA45" s="270"/>
      <c r="AB45" s="273"/>
      <c r="AF45" s="357"/>
      <c r="BG45" s="357"/>
    </row>
    <row r="46" spans="3:59" s="354" customFormat="1" ht="69" customHeight="1" x14ac:dyDescent="0.25">
      <c r="C46" s="352"/>
      <c r="E46" s="377"/>
      <c r="H46" s="176"/>
      <c r="I46" s="353"/>
      <c r="J46" s="353"/>
      <c r="K46" s="353"/>
      <c r="L46" s="285"/>
      <c r="N46" s="352"/>
      <c r="O46" s="352"/>
      <c r="P46" s="352"/>
      <c r="S46" s="353"/>
      <c r="T46" s="95"/>
      <c r="V46" s="376"/>
      <c r="W46" s="376"/>
      <c r="X46" s="96"/>
      <c r="Y46" s="353"/>
      <c r="AA46" s="270"/>
      <c r="AB46" s="273"/>
      <c r="AD46" s="269"/>
      <c r="AF46" s="357"/>
      <c r="BG46" s="357"/>
    </row>
    <row r="47" spans="3:59" s="354" customFormat="1" ht="69" customHeight="1" x14ac:dyDescent="0.25">
      <c r="C47" s="352"/>
      <c r="E47" s="377"/>
      <c r="H47" s="176"/>
      <c r="I47" s="287"/>
      <c r="J47" s="353"/>
      <c r="K47" s="353"/>
      <c r="L47" s="288"/>
      <c r="N47" s="352"/>
      <c r="O47" s="352"/>
      <c r="P47" s="352"/>
      <c r="S47" s="353"/>
      <c r="T47" s="95"/>
      <c r="V47" s="289"/>
      <c r="W47" s="290"/>
      <c r="X47" s="96"/>
      <c r="Y47" s="353"/>
      <c r="AA47" s="270"/>
      <c r="AB47" s="273"/>
      <c r="AD47" s="269"/>
      <c r="AF47" s="357"/>
      <c r="BG47" s="357"/>
    </row>
    <row r="48" spans="3:59" s="354" customFormat="1" ht="69" customHeight="1" x14ac:dyDescent="0.25">
      <c r="C48" s="352"/>
      <c r="E48" s="377"/>
      <c r="H48" s="176"/>
      <c r="I48" s="148"/>
      <c r="J48" s="148"/>
      <c r="K48" s="148"/>
      <c r="L48" s="284"/>
      <c r="N48" s="352"/>
      <c r="O48" s="352"/>
      <c r="P48" s="352"/>
      <c r="S48" s="148"/>
      <c r="T48" s="95"/>
      <c r="V48" s="376"/>
      <c r="W48" s="376"/>
      <c r="X48" s="96"/>
      <c r="Y48" s="353"/>
      <c r="AA48" s="270"/>
      <c r="AB48" s="273"/>
      <c r="AD48" s="353"/>
      <c r="BG48" s="357"/>
    </row>
    <row r="49" spans="3:59" s="354" customFormat="1" ht="69" customHeight="1" x14ac:dyDescent="0.25">
      <c r="C49" s="352"/>
      <c r="E49" s="382"/>
      <c r="H49" s="375"/>
      <c r="I49" s="275"/>
      <c r="J49" s="275"/>
      <c r="K49" s="275"/>
      <c r="L49" s="275"/>
      <c r="N49" s="352"/>
      <c r="O49" s="352"/>
      <c r="P49" s="375"/>
      <c r="S49" s="275"/>
      <c r="T49" s="95"/>
      <c r="V49" s="291"/>
      <c r="W49" s="291"/>
      <c r="X49" s="96"/>
      <c r="Y49" s="292"/>
      <c r="AA49" s="270"/>
      <c r="AB49" s="273"/>
      <c r="AD49" s="293"/>
      <c r="AF49" s="357"/>
      <c r="BG49" s="357"/>
    </row>
    <row r="50" spans="3:59" s="354" customFormat="1" ht="69" customHeight="1" x14ac:dyDescent="0.2">
      <c r="C50" s="352"/>
      <c r="E50" s="382"/>
      <c r="H50" s="375"/>
      <c r="I50" s="275"/>
      <c r="J50" s="294"/>
      <c r="K50" s="294"/>
      <c r="L50" s="294"/>
      <c r="N50" s="352"/>
      <c r="O50" s="352"/>
      <c r="P50" s="375"/>
      <c r="S50" s="294"/>
      <c r="T50" s="95"/>
      <c r="U50" s="294"/>
      <c r="V50" s="291"/>
      <c r="W50" s="291"/>
      <c r="X50" s="96"/>
      <c r="Y50" s="353"/>
      <c r="AA50" s="270"/>
      <c r="AB50" s="273"/>
      <c r="AD50" s="275"/>
      <c r="BG50" s="357"/>
    </row>
    <row r="51" spans="3:59" s="354" customFormat="1" ht="69" customHeight="1" x14ac:dyDescent="0.2">
      <c r="C51" s="352"/>
      <c r="E51" s="382"/>
      <c r="H51" s="375"/>
      <c r="I51" s="275"/>
      <c r="J51" s="294"/>
      <c r="K51" s="294"/>
      <c r="L51" s="294"/>
      <c r="N51" s="352"/>
      <c r="O51" s="352"/>
      <c r="P51" s="375"/>
      <c r="S51" s="294"/>
      <c r="T51" s="95"/>
      <c r="V51" s="291"/>
      <c r="W51" s="291"/>
      <c r="X51" s="96"/>
      <c r="Y51" s="353"/>
      <c r="AA51" s="270"/>
      <c r="AB51" s="273"/>
      <c r="AD51" s="353"/>
      <c r="AF51" s="357"/>
      <c r="BG51" s="357"/>
    </row>
    <row r="52" spans="3:59" s="354" customFormat="1" ht="69" customHeight="1" x14ac:dyDescent="0.2">
      <c r="C52" s="352"/>
      <c r="E52" s="382"/>
      <c r="H52" s="375"/>
      <c r="I52" s="275"/>
      <c r="J52" s="295"/>
      <c r="K52" s="275"/>
      <c r="L52" s="294"/>
      <c r="N52" s="352"/>
      <c r="O52" s="352"/>
      <c r="P52" s="294"/>
      <c r="S52" s="275"/>
      <c r="T52" s="95"/>
      <c r="V52" s="296"/>
      <c r="W52" s="296"/>
      <c r="X52" s="96"/>
      <c r="Y52" s="353"/>
      <c r="AA52" s="270"/>
      <c r="AB52" s="273"/>
      <c r="AD52" s="353"/>
      <c r="AF52" s="357"/>
      <c r="BG52" s="357"/>
    </row>
    <row r="53" spans="3:59" s="354" customFormat="1" ht="69" customHeight="1" x14ac:dyDescent="0.2">
      <c r="C53" s="352"/>
      <c r="E53" s="382"/>
      <c r="H53" s="375"/>
      <c r="I53" s="275"/>
      <c r="J53" s="294"/>
      <c r="K53" s="294"/>
      <c r="L53" s="294"/>
      <c r="N53" s="352"/>
      <c r="O53" s="352"/>
      <c r="P53" s="375"/>
      <c r="S53" s="294"/>
      <c r="T53" s="95"/>
      <c r="V53" s="291"/>
      <c r="W53" s="291"/>
      <c r="X53" s="96"/>
      <c r="Y53" s="353"/>
      <c r="AA53" s="270"/>
      <c r="AB53" s="273"/>
      <c r="AD53" s="269"/>
      <c r="AF53" s="357"/>
      <c r="BG53" s="357"/>
    </row>
    <row r="54" spans="3:59" s="354" customFormat="1" ht="69" customHeight="1" x14ac:dyDescent="0.25">
      <c r="C54" s="352"/>
      <c r="E54" s="384"/>
      <c r="H54" s="375"/>
      <c r="I54" s="148"/>
      <c r="J54" s="102"/>
      <c r="K54" s="102"/>
      <c r="L54" s="102"/>
      <c r="M54" s="103"/>
      <c r="N54" s="352"/>
      <c r="O54" s="352"/>
      <c r="P54" s="352"/>
      <c r="S54" s="102"/>
      <c r="T54" s="95"/>
      <c r="V54" s="18"/>
      <c r="W54" s="18"/>
      <c r="X54" s="96"/>
      <c r="Y54" s="15"/>
      <c r="AA54" s="270"/>
      <c r="AB54" s="273"/>
      <c r="AD54" s="272"/>
      <c r="AF54" s="357"/>
      <c r="BG54" s="357"/>
    </row>
    <row r="55" spans="3:59" s="354" customFormat="1" ht="69" customHeight="1" x14ac:dyDescent="0.25">
      <c r="C55" s="352"/>
      <c r="E55" s="384"/>
      <c r="H55" s="375"/>
      <c r="I55" s="148"/>
      <c r="J55" s="297"/>
      <c r="K55" s="102"/>
      <c r="L55" s="102"/>
      <c r="M55" s="106"/>
      <c r="N55" s="352"/>
      <c r="O55" s="352"/>
      <c r="P55" s="352"/>
      <c r="S55" s="102"/>
      <c r="T55" s="95"/>
      <c r="V55" s="107"/>
      <c r="W55" s="107"/>
      <c r="X55" s="96"/>
      <c r="Y55" s="15"/>
      <c r="AA55" s="270"/>
      <c r="AB55" s="273"/>
      <c r="AD55" s="272"/>
      <c r="AF55" s="357"/>
      <c r="BG55" s="357"/>
    </row>
    <row r="56" spans="3:59" s="354" customFormat="1" ht="69" customHeight="1" x14ac:dyDescent="0.25">
      <c r="C56" s="352"/>
      <c r="E56" s="384"/>
      <c r="H56" s="375"/>
      <c r="I56" s="284"/>
      <c r="J56" s="284"/>
      <c r="K56" s="15"/>
      <c r="L56" s="102"/>
      <c r="M56" s="103"/>
      <c r="N56" s="352"/>
      <c r="O56" s="352"/>
      <c r="P56" s="352"/>
      <c r="S56" s="15"/>
      <c r="T56" s="95"/>
      <c r="V56" s="18"/>
      <c r="W56" s="18"/>
      <c r="X56" s="96"/>
      <c r="Y56" s="15"/>
      <c r="AA56" s="270"/>
      <c r="AB56" s="273"/>
      <c r="AD56" s="17"/>
      <c r="AF56" s="357"/>
      <c r="BG56" s="357"/>
    </row>
    <row r="57" spans="3:59" s="354" customFormat="1" ht="69" customHeight="1" x14ac:dyDescent="0.25">
      <c r="C57" s="352"/>
      <c r="E57" s="384"/>
      <c r="H57" s="375"/>
      <c r="I57" s="298"/>
      <c r="J57" s="15"/>
      <c r="K57" s="15"/>
      <c r="L57" s="17"/>
      <c r="M57" s="111"/>
      <c r="N57" s="352"/>
      <c r="O57" s="352"/>
      <c r="P57" s="352"/>
      <c r="S57" s="15"/>
      <c r="T57" s="95"/>
      <c r="V57" s="18"/>
      <c r="W57" s="18"/>
      <c r="X57" s="96"/>
      <c r="Y57" s="15"/>
      <c r="AA57" s="270"/>
      <c r="AB57" s="273"/>
      <c r="AD57" s="272"/>
      <c r="AF57" s="357"/>
      <c r="BG57" s="357"/>
    </row>
    <row r="58" spans="3:59" s="354" customFormat="1" ht="69" customHeight="1" x14ac:dyDescent="0.25">
      <c r="C58" s="352"/>
      <c r="E58" s="384"/>
      <c r="H58" s="375"/>
      <c r="I58" s="148"/>
      <c r="J58" s="15"/>
      <c r="K58" s="15"/>
      <c r="L58" s="299"/>
      <c r="M58" s="113"/>
      <c r="N58" s="352"/>
      <c r="O58" s="352"/>
      <c r="P58" s="352"/>
      <c r="S58" s="15"/>
      <c r="T58" s="95"/>
      <c r="V58" s="18"/>
      <c r="W58" s="104"/>
      <c r="X58" s="96"/>
      <c r="Y58" s="15"/>
      <c r="AA58" s="270"/>
      <c r="AB58" s="273"/>
      <c r="AD58" s="17"/>
      <c r="AF58" s="357"/>
      <c r="BG58" s="357"/>
    </row>
    <row r="59" spans="3:59" s="354" customFormat="1" ht="69" customHeight="1" x14ac:dyDescent="0.25">
      <c r="C59" s="352"/>
      <c r="E59" s="384"/>
      <c r="H59" s="375"/>
      <c r="I59" s="284"/>
      <c r="J59" s="15"/>
      <c r="K59" s="24"/>
      <c r="L59" s="24"/>
      <c r="M59" s="103"/>
      <c r="N59" s="352"/>
      <c r="O59" s="352"/>
      <c r="P59" s="352"/>
      <c r="S59" s="24"/>
      <c r="T59" s="95"/>
      <c r="V59" s="18"/>
      <c r="W59" s="18"/>
      <c r="X59" s="96"/>
      <c r="Y59" s="15"/>
      <c r="AA59" s="270"/>
      <c r="AB59" s="273"/>
      <c r="AD59" s="1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row>
    <row r="60" spans="3:59" s="354" customFormat="1" ht="69" customHeight="1" x14ac:dyDescent="0.25">
      <c r="C60" s="352"/>
      <c r="E60" s="384"/>
      <c r="H60" s="375"/>
      <c r="I60" s="148"/>
      <c r="J60" s="15"/>
      <c r="K60" s="15"/>
      <c r="L60" s="15"/>
      <c r="M60" s="111"/>
      <c r="N60" s="352"/>
      <c r="O60" s="352"/>
      <c r="P60" s="352"/>
      <c r="S60" s="15"/>
      <c r="T60" s="95"/>
      <c r="V60" s="18"/>
      <c r="W60" s="18"/>
      <c r="X60" s="96"/>
      <c r="Y60" s="15"/>
      <c r="AA60" s="270"/>
      <c r="AB60" s="273"/>
      <c r="AD60" s="17"/>
      <c r="AF60" s="357"/>
      <c r="BG60" s="357"/>
    </row>
    <row r="61" spans="3:59" s="354" customFormat="1" ht="69" customHeight="1" x14ac:dyDescent="0.25">
      <c r="C61" s="352"/>
      <c r="E61" s="384"/>
      <c r="H61" s="375"/>
      <c r="I61" s="148"/>
      <c r="J61" s="15"/>
      <c r="K61" s="15"/>
      <c r="L61" s="15"/>
      <c r="M61" s="111"/>
      <c r="N61" s="352"/>
      <c r="O61" s="352"/>
      <c r="P61" s="352"/>
      <c r="S61" s="15"/>
      <c r="T61" s="95"/>
      <c r="V61" s="18"/>
      <c r="W61" s="18"/>
      <c r="X61" s="96"/>
      <c r="Y61" s="15"/>
      <c r="AA61" s="270"/>
      <c r="AB61" s="273"/>
      <c r="AD61" s="17"/>
      <c r="AF61" s="357"/>
      <c r="BG61" s="357"/>
    </row>
    <row r="62" spans="3:59" s="354" customFormat="1" ht="69" customHeight="1" x14ac:dyDescent="0.25">
      <c r="C62" s="352"/>
      <c r="E62" s="384"/>
      <c r="H62" s="375"/>
      <c r="I62" s="148"/>
      <c r="J62" s="15"/>
      <c r="K62" s="15"/>
      <c r="L62" s="15"/>
      <c r="M62" s="111"/>
      <c r="N62" s="352"/>
      <c r="O62" s="352"/>
      <c r="P62" s="352"/>
      <c r="S62" s="15"/>
      <c r="T62" s="95"/>
      <c r="V62" s="18"/>
      <c r="W62" s="18"/>
      <c r="X62" s="96"/>
      <c r="Y62" s="15"/>
      <c r="AA62" s="270"/>
      <c r="AB62" s="273"/>
      <c r="AD62" s="124"/>
      <c r="AF62" s="357"/>
      <c r="BG62" s="357"/>
    </row>
    <row r="63" spans="3:59" s="354" customFormat="1" ht="69" customHeight="1" x14ac:dyDescent="0.25">
      <c r="C63" s="352"/>
      <c r="E63" s="384"/>
      <c r="H63" s="375"/>
      <c r="I63" s="148"/>
      <c r="J63" s="24"/>
      <c r="K63" s="24"/>
      <c r="L63" s="24"/>
      <c r="M63" s="113"/>
      <c r="N63" s="352"/>
      <c r="O63" s="352"/>
      <c r="P63" s="352"/>
      <c r="S63" s="24"/>
      <c r="T63" s="95"/>
      <c r="V63" s="18"/>
      <c r="W63" s="18"/>
      <c r="X63" s="96"/>
      <c r="Y63" s="15"/>
      <c r="AA63" s="270"/>
      <c r="AB63" s="273"/>
      <c r="AD63" s="17"/>
      <c r="AF63" s="357"/>
      <c r="BG63" s="357"/>
    </row>
    <row r="64" spans="3:59" s="354" customFormat="1" ht="69" customHeight="1" x14ac:dyDescent="0.25">
      <c r="C64" s="352"/>
      <c r="E64" s="382"/>
      <c r="H64" s="375"/>
      <c r="I64" s="275"/>
      <c r="J64" s="300"/>
      <c r="N64" s="352"/>
      <c r="O64" s="352"/>
      <c r="P64" s="352"/>
      <c r="T64" s="95"/>
      <c r="X64" s="96"/>
      <c r="Y64" s="149"/>
      <c r="AA64" s="270"/>
      <c r="AB64" s="273"/>
      <c r="AD64" s="15"/>
      <c r="AF64" s="357"/>
      <c r="BG64" s="357"/>
    </row>
    <row r="65" spans="3:59" s="354" customFormat="1" ht="69" customHeight="1" x14ac:dyDescent="0.25">
      <c r="C65" s="352"/>
      <c r="E65" s="382"/>
      <c r="H65" s="375"/>
      <c r="I65" s="148"/>
      <c r="J65" s="300"/>
      <c r="N65" s="352"/>
      <c r="O65" s="352"/>
      <c r="P65" s="352"/>
      <c r="T65" s="95"/>
      <c r="X65" s="96"/>
      <c r="Y65" s="149"/>
      <c r="AA65" s="270"/>
      <c r="AB65" s="273"/>
      <c r="AD65" s="15"/>
      <c r="AF65" s="357"/>
      <c r="BG65" s="357"/>
    </row>
    <row r="66" spans="3:59" s="354" customFormat="1" ht="69" customHeight="1" x14ac:dyDescent="0.25">
      <c r="C66" s="352"/>
      <c r="E66" s="382"/>
      <c r="H66" s="375"/>
      <c r="I66" s="148"/>
      <c r="J66" s="300"/>
      <c r="N66" s="352"/>
      <c r="O66" s="352"/>
      <c r="P66" s="352"/>
      <c r="T66" s="95"/>
      <c r="X66" s="96"/>
      <c r="Y66" s="149"/>
      <c r="AA66" s="270"/>
      <c r="AB66" s="273"/>
      <c r="AD66" s="15"/>
      <c r="AF66" s="357"/>
      <c r="BG66" s="357"/>
    </row>
    <row r="67" spans="3:59" s="354" customFormat="1" ht="69" customHeight="1" x14ac:dyDescent="0.25">
      <c r="C67" s="352"/>
      <c r="E67" s="382"/>
      <c r="H67" s="375"/>
      <c r="I67" s="148"/>
      <c r="J67" s="300"/>
      <c r="N67" s="352"/>
      <c r="O67" s="352"/>
      <c r="P67" s="352"/>
      <c r="T67" s="95"/>
      <c r="X67" s="96"/>
      <c r="Y67" s="149"/>
      <c r="AA67" s="270"/>
      <c r="AB67" s="273"/>
      <c r="AD67" s="15"/>
      <c r="AF67" s="357"/>
      <c r="BG67" s="357"/>
    </row>
    <row r="68" spans="3:59" s="354" customFormat="1" ht="69" customHeight="1" x14ac:dyDescent="0.2">
      <c r="C68" s="352"/>
      <c r="E68" s="377"/>
      <c r="H68" s="375"/>
      <c r="I68" s="278"/>
      <c r="N68" s="352"/>
      <c r="O68" s="352"/>
      <c r="P68" s="352"/>
      <c r="T68" s="95"/>
      <c r="X68" s="96"/>
      <c r="Y68" s="280"/>
      <c r="AA68" s="270"/>
      <c r="AB68" s="273"/>
      <c r="AF68" s="357"/>
      <c r="BG68" s="357"/>
    </row>
    <row r="69" spans="3:59" s="354" customFormat="1" ht="69" customHeight="1" x14ac:dyDescent="0.25">
      <c r="C69" s="352"/>
      <c r="E69" s="377"/>
      <c r="H69" s="375"/>
      <c r="I69" s="148"/>
      <c r="J69" s="149"/>
      <c r="K69" s="24"/>
      <c r="L69" s="20"/>
      <c r="M69" s="143"/>
      <c r="N69" s="352"/>
      <c r="O69" s="352"/>
      <c r="P69" s="352"/>
      <c r="T69" s="95"/>
      <c r="U69" s="24"/>
      <c r="V69" s="301"/>
      <c r="W69" s="301"/>
      <c r="X69" s="96"/>
      <c r="Y69" s="24"/>
      <c r="AA69" s="270"/>
      <c r="AB69" s="273"/>
      <c r="AF69" s="357"/>
      <c r="BG69" s="357"/>
    </row>
    <row r="70" spans="3:59" s="354" customFormat="1" ht="69" customHeight="1" x14ac:dyDescent="0.25">
      <c r="C70" s="352"/>
      <c r="E70" s="377"/>
      <c r="H70" s="375"/>
      <c r="I70" s="148"/>
      <c r="J70" s="149"/>
      <c r="K70" s="17"/>
      <c r="L70" s="145"/>
      <c r="M70" s="113"/>
      <c r="N70" s="352"/>
      <c r="O70" s="352"/>
      <c r="P70" s="352"/>
      <c r="T70" s="95"/>
      <c r="U70" s="17"/>
      <c r="V70" s="301"/>
      <c r="W70" s="301"/>
      <c r="X70" s="96"/>
      <c r="Y70" s="24"/>
      <c r="AA70" s="270"/>
      <c r="AB70" s="273"/>
      <c r="AF70" s="357"/>
      <c r="BG70" s="357"/>
    </row>
    <row r="71" spans="3:59" s="354" customFormat="1" ht="69" customHeight="1" x14ac:dyDescent="0.2">
      <c r="C71" s="352"/>
      <c r="E71" s="377"/>
      <c r="H71" s="375"/>
      <c r="I71" s="353"/>
      <c r="J71" s="149"/>
      <c r="K71" s="353"/>
      <c r="L71" s="146"/>
      <c r="M71" s="353"/>
      <c r="N71" s="352"/>
      <c r="O71" s="352"/>
      <c r="P71" s="303"/>
      <c r="T71" s="95"/>
      <c r="U71" s="353"/>
      <c r="V71" s="286"/>
      <c r="W71" s="147"/>
      <c r="X71" s="96"/>
      <c r="Y71" s="311"/>
      <c r="AA71" s="270"/>
      <c r="AB71" s="273"/>
      <c r="AF71" s="357"/>
      <c r="BG71" s="357"/>
    </row>
    <row r="72" spans="3:59" s="354" customFormat="1" ht="69" customHeight="1" x14ac:dyDescent="0.2">
      <c r="C72" s="352"/>
      <c r="E72" s="377"/>
      <c r="H72" s="375"/>
      <c r="I72" s="148"/>
      <c r="J72" s="145"/>
      <c r="K72" s="16"/>
      <c r="L72" s="145"/>
      <c r="M72" s="113"/>
      <c r="N72" s="352"/>
      <c r="O72" s="352"/>
      <c r="P72" s="352"/>
      <c r="T72" s="95"/>
      <c r="U72" s="16"/>
      <c r="V72" s="301"/>
      <c r="W72" s="301"/>
      <c r="X72" s="96"/>
      <c r="Y72" s="311"/>
      <c r="AA72" s="270"/>
      <c r="AB72" s="273"/>
      <c r="AF72" s="357"/>
      <c r="BG72" s="357"/>
    </row>
    <row r="73" spans="3:59" s="354" customFormat="1" ht="69" customHeight="1" x14ac:dyDescent="0.2">
      <c r="C73" s="352"/>
      <c r="E73" s="377"/>
      <c r="H73" s="375"/>
      <c r="I73" s="278"/>
      <c r="N73" s="352"/>
      <c r="O73" s="352"/>
      <c r="T73" s="95"/>
      <c r="X73" s="96"/>
      <c r="Y73" s="280"/>
      <c r="AA73" s="270"/>
      <c r="AB73" s="273"/>
      <c r="AF73" s="357"/>
      <c r="BG73" s="357"/>
    </row>
    <row r="74" spans="3:59" s="354" customFormat="1" ht="69" customHeight="1" x14ac:dyDescent="0.2">
      <c r="C74" s="352"/>
      <c r="E74" s="377"/>
      <c r="H74" s="375"/>
      <c r="I74" s="278"/>
      <c r="N74" s="352"/>
      <c r="O74" s="352"/>
      <c r="T74" s="95"/>
      <c r="X74" s="96"/>
      <c r="Y74" s="280"/>
      <c r="AA74" s="270"/>
      <c r="AB74" s="273"/>
      <c r="AF74" s="357"/>
      <c r="BG74" s="357"/>
    </row>
    <row r="75" spans="3:59" s="354" customFormat="1" ht="69" customHeight="1" x14ac:dyDescent="0.25">
      <c r="C75" s="352"/>
      <c r="E75" s="377"/>
      <c r="H75" s="375"/>
      <c r="I75" s="148"/>
      <c r="N75" s="352"/>
      <c r="O75" s="352"/>
      <c r="P75" s="303"/>
      <c r="T75" s="95"/>
      <c r="X75" s="96"/>
      <c r="Y75" s="274"/>
      <c r="AA75" s="270"/>
      <c r="AB75" s="273"/>
      <c r="AF75" s="357"/>
      <c r="BG75" s="357"/>
    </row>
    <row r="76" spans="3:59" s="354" customFormat="1" ht="69" customHeight="1" x14ac:dyDescent="0.2">
      <c r="C76" s="352"/>
      <c r="E76" s="377"/>
      <c r="H76" s="176"/>
      <c r="I76" s="294"/>
      <c r="J76" s="145"/>
      <c r="K76" s="17"/>
      <c r="L76" s="17"/>
      <c r="N76" s="352"/>
      <c r="O76" s="352"/>
      <c r="P76" s="352"/>
      <c r="T76" s="95"/>
      <c r="U76" s="17"/>
      <c r="V76" s="301"/>
      <c r="W76" s="301"/>
      <c r="X76" s="96"/>
      <c r="Y76" s="274"/>
      <c r="AA76" s="270"/>
      <c r="AB76" s="273"/>
      <c r="AF76" s="357"/>
      <c r="BG76" s="357"/>
    </row>
    <row r="77" spans="3:59" s="354" customFormat="1" ht="69" customHeight="1" x14ac:dyDescent="0.25">
      <c r="C77" s="352"/>
      <c r="E77" s="377"/>
      <c r="H77" s="176"/>
      <c r="I77" s="278"/>
      <c r="J77" s="304"/>
      <c r="N77" s="352"/>
      <c r="O77" s="352"/>
      <c r="P77" s="352"/>
      <c r="T77" s="95"/>
      <c r="X77" s="96"/>
      <c r="AA77" s="270"/>
      <c r="AB77" s="273"/>
      <c r="AF77" s="357"/>
      <c r="BG77" s="357"/>
    </row>
    <row r="78" spans="3:59" s="354" customFormat="1" ht="69" customHeight="1" x14ac:dyDescent="0.2">
      <c r="C78" s="352"/>
      <c r="E78" s="377"/>
      <c r="H78" s="176"/>
      <c r="I78" s="305"/>
      <c r="J78" s="145"/>
      <c r="K78" s="17"/>
      <c r="L78" s="17"/>
      <c r="N78" s="352"/>
      <c r="O78" s="352"/>
      <c r="P78" s="352"/>
      <c r="T78" s="95"/>
      <c r="U78" s="17"/>
      <c r="V78" s="301"/>
      <c r="W78" s="301"/>
      <c r="X78" s="96"/>
      <c r="Y78" s="269"/>
      <c r="AA78" s="270"/>
      <c r="AB78" s="273"/>
      <c r="AF78" s="357"/>
      <c r="BG78" s="357"/>
    </row>
    <row r="79" spans="3:59" s="354" customFormat="1" ht="69" customHeight="1" x14ac:dyDescent="0.2">
      <c r="C79" s="352"/>
      <c r="E79" s="377"/>
      <c r="H79" s="176"/>
      <c r="I79" s="294"/>
      <c r="J79" s="306"/>
      <c r="K79" s="306"/>
      <c r="N79" s="352"/>
      <c r="O79" s="352"/>
      <c r="P79" s="352"/>
      <c r="T79" s="95"/>
      <c r="X79" s="96"/>
      <c r="AA79" s="270"/>
      <c r="AB79" s="273"/>
      <c r="AF79" s="357"/>
      <c r="BG79" s="357"/>
    </row>
    <row r="80" spans="3:59" s="354" customFormat="1" ht="69" customHeight="1" x14ac:dyDescent="0.2">
      <c r="C80" s="352"/>
      <c r="E80" s="384"/>
      <c r="H80" s="176"/>
      <c r="I80" s="307"/>
      <c r="K80" s="377"/>
      <c r="M80" s="308"/>
      <c r="N80" s="352"/>
      <c r="O80" s="352"/>
      <c r="P80" s="352"/>
      <c r="T80" s="95"/>
      <c r="V80" s="290"/>
      <c r="W80" s="290"/>
      <c r="X80" s="96"/>
      <c r="Y80" s="142"/>
      <c r="AA80" s="270"/>
      <c r="AB80" s="273"/>
      <c r="AF80" s="357"/>
      <c r="BG80" s="357"/>
    </row>
    <row r="81" spans="3:59" s="354" customFormat="1" ht="69" customHeight="1" x14ac:dyDescent="0.25">
      <c r="C81" s="352"/>
      <c r="E81" s="384"/>
      <c r="H81" s="176"/>
      <c r="I81" s="309"/>
      <c r="K81" s="377"/>
      <c r="M81" s="308"/>
      <c r="N81" s="352"/>
      <c r="O81" s="352"/>
      <c r="P81" s="352"/>
      <c r="T81" s="95"/>
      <c r="V81" s="290"/>
      <c r="W81" s="290"/>
      <c r="X81" s="96"/>
      <c r="Y81" s="142"/>
      <c r="AA81" s="270"/>
      <c r="AB81" s="273"/>
      <c r="AF81" s="357"/>
      <c r="BG81" s="357"/>
    </row>
    <row r="82" spans="3:59" s="354" customFormat="1" ht="69" customHeight="1" x14ac:dyDescent="0.25">
      <c r="C82" s="352"/>
      <c r="E82" s="384"/>
      <c r="H82" s="176"/>
      <c r="I82" s="309"/>
      <c r="K82" s="288"/>
      <c r="M82" s="308"/>
      <c r="N82" s="352"/>
      <c r="O82" s="352"/>
      <c r="P82" s="303"/>
      <c r="T82" s="95"/>
      <c r="V82" s="290"/>
      <c r="W82" s="290"/>
      <c r="X82" s="96"/>
      <c r="Y82" s="142"/>
      <c r="AA82" s="270"/>
      <c r="AB82" s="273"/>
      <c r="AF82" s="357"/>
      <c r="BG82" s="357"/>
    </row>
    <row r="83" spans="3:59" s="354" customFormat="1" ht="69" customHeight="1" x14ac:dyDescent="0.2">
      <c r="C83" s="352"/>
      <c r="E83" s="384"/>
      <c r="H83" s="176"/>
      <c r="I83" s="310"/>
      <c r="M83" s="308"/>
      <c r="N83" s="352"/>
      <c r="O83" s="352"/>
      <c r="P83" s="352"/>
      <c r="T83" s="95"/>
      <c r="V83" s="290"/>
      <c r="W83" s="290"/>
      <c r="X83" s="96"/>
      <c r="Y83" s="280"/>
      <c r="AA83" s="270"/>
      <c r="AB83" s="273"/>
      <c r="AF83" s="357"/>
      <c r="BG83" s="357"/>
    </row>
    <row r="84" spans="3:59" s="354" customFormat="1" ht="69" customHeight="1" x14ac:dyDescent="0.2">
      <c r="C84" s="352"/>
      <c r="E84" s="384"/>
      <c r="H84" s="176"/>
      <c r="I84" s="310"/>
      <c r="M84" s="308"/>
      <c r="N84" s="352"/>
      <c r="O84" s="352"/>
      <c r="P84" s="352"/>
      <c r="T84" s="95"/>
      <c r="V84" s="290"/>
      <c r="W84" s="290"/>
      <c r="X84" s="96"/>
      <c r="Y84" s="280"/>
      <c r="AA84" s="270"/>
      <c r="AB84" s="273"/>
      <c r="AF84" s="357"/>
      <c r="BG84" s="357"/>
    </row>
    <row r="85" spans="3:59" s="354" customFormat="1" ht="69" customHeight="1" x14ac:dyDescent="0.25">
      <c r="C85" s="352"/>
      <c r="E85" s="384"/>
      <c r="H85" s="176"/>
      <c r="I85" s="309"/>
      <c r="M85" s="308"/>
      <c r="N85" s="352"/>
      <c r="O85" s="352"/>
      <c r="P85" s="302"/>
      <c r="T85" s="95"/>
      <c r="V85" s="290"/>
      <c r="W85" s="290"/>
      <c r="X85" s="96"/>
      <c r="Y85" s="142"/>
      <c r="AA85" s="270"/>
      <c r="AB85" s="273"/>
      <c r="AF85" s="357"/>
      <c r="BG85" s="357"/>
    </row>
    <row r="86" spans="3:59" s="354" customFormat="1" ht="69" customHeight="1" x14ac:dyDescent="0.25">
      <c r="C86" s="352"/>
      <c r="E86" s="384"/>
      <c r="H86" s="176"/>
      <c r="I86" s="309"/>
      <c r="M86" s="308"/>
      <c r="N86" s="352"/>
      <c r="O86" s="352"/>
      <c r="P86" s="302"/>
      <c r="T86" s="95"/>
      <c r="V86" s="290"/>
      <c r="W86" s="290"/>
      <c r="X86" s="96"/>
      <c r="Y86" s="142"/>
      <c r="AA86" s="270"/>
      <c r="AB86" s="273"/>
      <c r="AF86" s="357"/>
      <c r="BG86" s="357"/>
    </row>
    <row r="87" spans="3:59" s="354" customFormat="1" ht="69" customHeight="1" x14ac:dyDescent="0.25">
      <c r="C87" s="352"/>
      <c r="E87" s="384"/>
      <c r="H87" s="176"/>
      <c r="I87" s="309"/>
      <c r="J87" s="145"/>
      <c r="K87" s="352"/>
      <c r="L87" s="288"/>
      <c r="M87" s="308"/>
      <c r="N87" s="352"/>
      <c r="O87" s="352"/>
      <c r="P87" s="176"/>
      <c r="S87" s="352"/>
      <c r="T87" s="95"/>
      <c r="V87" s="301"/>
      <c r="W87" s="301"/>
      <c r="X87" s="96"/>
      <c r="Y87" s="142"/>
      <c r="AA87" s="270"/>
      <c r="AB87" s="273"/>
      <c r="AF87" s="357"/>
      <c r="BG87" s="357"/>
    </row>
    <row r="88" spans="3:59" s="354" customFormat="1" ht="69" customHeight="1" x14ac:dyDescent="0.2">
      <c r="C88" s="352"/>
      <c r="E88" s="384"/>
      <c r="H88" s="176"/>
      <c r="I88" s="311"/>
      <c r="J88" s="303"/>
      <c r="K88" s="303"/>
      <c r="L88" s="303"/>
      <c r="M88" s="176"/>
      <c r="N88" s="352"/>
      <c r="O88" s="352"/>
      <c r="P88" s="352"/>
      <c r="T88" s="95"/>
      <c r="V88" s="301"/>
      <c r="W88" s="301"/>
      <c r="X88" s="96"/>
      <c r="Y88" s="280"/>
      <c r="AA88" s="270"/>
      <c r="AB88" s="273"/>
      <c r="AF88" s="357"/>
      <c r="BG88" s="357"/>
    </row>
    <row r="89" spans="3:59" s="354" customFormat="1" ht="69" customHeight="1" x14ac:dyDescent="0.25">
      <c r="C89" s="352"/>
      <c r="E89" s="384"/>
      <c r="H89" s="176"/>
      <c r="I89" s="284"/>
      <c r="J89" s="145"/>
      <c r="K89" s="176"/>
      <c r="L89" s="176"/>
      <c r="M89" s="176"/>
      <c r="N89" s="352"/>
      <c r="O89" s="352"/>
      <c r="P89" s="176"/>
      <c r="S89" s="176"/>
      <c r="T89" s="95"/>
      <c r="V89" s="301"/>
      <c r="W89" s="301"/>
      <c r="X89" s="96"/>
      <c r="Y89" s="142"/>
      <c r="AA89" s="270"/>
      <c r="AB89" s="273"/>
      <c r="AF89" s="357"/>
      <c r="BG89" s="357"/>
    </row>
    <row r="90" spans="3:59" s="354" customFormat="1" ht="69" customHeight="1" x14ac:dyDescent="0.25">
      <c r="C90" s="352"/>
      <c r="E90" s="384"/>
      <c r="H90" s="176"/>
      <c r="I90" s="284"/>
      <c r="J90" s="145"/>
      <c r="K90" s="176"/>
      <c r="L90" s="176"/>
      <c r="M90" s="176"/>
      <c r="N90" s="352"/>
      <c r="O90" s="352"/>
      <c r="P90" s="176"/>
      <c r="S90" s="176"/>
      <c r="T90" s="95"/>
      <c r="V90" s="301"/>
      <c r="W90" s="301"/>
      <c r="X90" s="96"/>
      <c r="Y90" s="176"/>
      <c r="AA90" s="270"/>
      <c r="AB90" s="273"/>
      <c r="AF90" s="357"/>
      <c r="BG90" s="357"/>
    </row>
    <row r="91" spans="3:59" s="354" customFormat="1" ht="69" customHeight="1" x14ac:dyDescent="0.25">
      <c r="C91" s="352"/>
      <c r="E91" s="384"/>
      <c r="H91" s="176"/>
      <c r="I91" s="284"/>
      <c r="J91" s="145"/>
      <c r="K91" s="176"/>
      <c r="L91" s="176"/>
      <c r="M91" s="176"/>
      <c r="N91" s="352"/>
      <c r="O91" s="352"/>
      <c r="P91" s="176"/>
      <c r="S91" s="176"/>
      <c r="T91" s="95"/>
      <c r="V91" s="301"/>
      <c r="W91" s="301"/>
      <c r="X91" s="96"/>
      <c r="Y91" s="24"/>
      <c r="AA91" s="270"/>
      <c r="AB91" s="273"/>
      <c r="AF91" s="357"/>
      <c r="BG91" s="357"/>
    </row>
    <row r="92" spans="3:59" s="354" customFormat="1" ht="69" customHeight="1" x14ac:dyDescent="0.25">
      <c r="C92" s="352"/>
      <c r="E92" s="384"/>
      <c r="H92" s="176"/>
      <c r="I92" s="284"/>
      <c r="J92" s="145"/>
      <c r="K92" s="176"/>
      <c r="L92" s="176"/>
      <c r="M92" s="176"/>
      <c r="N92" s="352"/>
      <c r="O92" s="352"/>
      <c r="P92" s="176"/>
      <c r="S92" s="176"/>
      <c r="T92" s="95"/>
      <c r="V92" s="301"/>
      <c r="W92" s="301"/>
      <c r="X92" s="96"/>
      <c r="Y92" s="24"/>
      <c r="AA92" s="270"/>
      <c r="AB92" s="273"/>
      <c r="AF92" s="357"/>
      <c r="BG92" s="357"/>
    </row>
    <row r="93" spans="3:59" s="354" customFormat="1" ht="69" customHeight="1" x14ac:dyDescent="0.25">
      <c r="C93" s="352"/>
      <c r="E93" s="384"/>
      <c r="H93" s="176"/>
      <c r="I93" s="284"/>
      <c r="J93" s="145"/>
      <c r="K93" s="176"/>
      <c r="L93" s="176"/>
      <c r="M93" s="176"/>
      <c r="N93" s="352"/>
      <c r="O93" s="352"/>
      <c r="P93" s="176"/>
      <c r="S93" s="176"/>
      <c r="T93" s="95"/>
      <c r="V93" s="301"/>
      <c r="W93" s="301"/>
      <c r="X93" s="96"/>
      <c r="Y93" s="24"/>
      <c r="AA93" s="270"/>
      <c r="AB93" s="273"/>
      <c r="AF93" s="357"/>
      <c r="BG93" s="357"/>
    </row>
    <row r="94" spans="3:59" s="354" customFormat="1" ht="69" customHeight="1" x14ac:dyDescent="0.25">
      <c r="C94" s="352"/>
      <c r="E94" s="384"/>
      <c r="H94" s="176"/>
      <c r="I94" s="284"/>
      <c r="J94" s="145"/>
      <c r="K94" s="176"/>
      <c r="L94" s="176"/>
      <c r="M94" s="176"/>
      <c r="N94" s="352"/>
      <c r="O94" s="352"/>
      <c r="P94" s="176"/>
      <c r="S94" s="176"/>
      <c r="T94" s="95"/>
      <c r="V94" s="301"/>
      <c r="W94" s="301"/>
      <c r="X94" s="96"/>
      <c r="Y94" s="176"/>
      <c r="AA94" s="270"/>
      <c r="AB94" s="273"/>
      <c r="AF94" s="357"/>
      <c r="BG94" s="357"/>
    </row>
    <row r="95" spans="3:59" s="354" customFormat="1" ht="69" customHeight="1" x14ac:dyDescent="0.25">
      <c r="C95" s="352"/>
      <c r="E95" s="377"/>
      <c r="H95" s="375"/>
      <c r="I95" s="296"/>
      <c r="J95" s="145"/>
      <c r="N95" s="352"/>
      <c r="O95" s="352"/>
      <c r="P95" s="352"/>
      <c r="T95" s="95"/>
      <c r="X95" s="96"/>
      <c r="Y95" s="176"/>
      <c r="AA95" s="270"/>
      <c r="AB95" s="273"/>
      <c r="AF95" s="357"/>
      <c r="BG95" s="357"/>
    </row>
    <row r="96" spans="3:59" s="354" customFormat="1" ht="69" customHeight="1" x14ac:dyDescent="0.25">
      <c r="C96" s="352"/>
      <c r="E96" s="377"/>
      <c r="H96" s="375"/>
      <c r="I96" s="378"/>
      <c r="N96" s="352"/>
      <c r="O96" s="352"/>
      <c r="P96" s="352"/>
      <c r="T96" s="95"/>
      <c r="X96" s="96"/>
      <c r="AA96" s="270"/>
      <c r="AB96" s="273"/>
      <c r="AF96" s="357"/>
      <c r="BG96" s="357"/>
    </row>
    <row r="97" spans="3:59" s="354" customFormat="1" ht="69" customHeight="1" x14ac:dyDescent="0.25">
      <c r="C97" s="352"/>
      <c r="E97" s="377"/>
      <c r="H97" s="375"/>
      <c r="I97" s="296"/>
      <c r="J97" s="145"/>
      <c r="K97" s="176"/>
      <c r="L97" s="176"/>
      <c r="M97" s="176"/>
      <c r="N97" s="352"/>
      <c r="O97" s="352"/>
      <c r="P97" s="176"/>
      <c r="S97" s="176"/>
      <c r="T97" s="95"/>
      <c r="V97" s="301"/>
      <c r="W97" s="301"/>
      <c r="X97" s="96"/>
      <c r="Y97" s="176"/>
      <c r="AA97" s="270"/>
      <c r="AB97" s="273"/>
      <c r="AF97" s="357"/>
      <c r="BG97" s="357"/>
    </row>
    <row r="98" spans="3:59" s="354" customFormat="1" ht="69" customHeight="1" x14ac:dyDescent="0.25">
      <c r="C98" s="352"/>
      <c r="E98" s="377"/>
      <c r="H98" s="375"/>
      <c r="I98" s="296"/>
      <c r="J98" s="145"/>
      <c r="K98" s="176"/>
      <c r="L98" s="176"/>
      <c r="M98" s="317"/>
      <c r="N98" s="352"/>
      <c r="O98" s="352"/>
      <c r="P98" s="176"/>
      <c r="S98" s="176"/>
      <c r="T98" s="95"/>
      <c r="V98" s="301"/>
      <c r="W98" s="301"/>
      <c r="X98" s="96"/>
      <c r="Y98" s="176"/>
      <c r="AA98" s="270"/>
      <c r="AB98" s="273"/>
      <c r="AF98" s="357"/>
      <c r="BG98" s="357"/>
    </row>
    <row r="99" spans="3:59" s="354" customFormat="1" ht="69" customHeight="1" x14ac:dyDescent="0.25">
      <c r="C99" s="352"/>
      <c r="E99" s="377"/>
      <c r="H99" s="375"/>
      <c r="I99" s="296"/>
      <c r="J99" s="145"/>
      <c r="K99" s="176"/>
      <c r="L99" s="176"/>
      <c r="M99" s="317"/>
      <c r="N99" s="352"/>
      <c r="O99" s="352"/>
      <c r="P99" s="176"/>
      <c r="S99" s="176"/>
      <c r="T99" s="95"/>
      <c r="V99" s="301"/>
      <c r="W99" s="301"/>
      <c r="X99" s="96"/>
      <c r="Y99" s="176"/>
      <c r="AA99" s="270"/>
      <c r="AB99" s="273"/>
      <c r="AF99" s="357"/>
      <c r="BG99" s="357"/>
    </row>
    <row r="100" spans="3:59" s="354" customFormat="1" ht="69" customHeight="1" x14ac:dyDescent="0.25">
      <c r="C100" s="352"/>
      <c r="E100" s="377"/>
      <c r="H100" s="176"/>
      <c r="I100" s="274"/>
      <c r="J100" s="145"/>
      <c r="K100" s="176"/>
      <c r="L100" s="176"/>
      <c r="M100" s="317"/>
      <c r="N100" s="352"/>
      <c r="O100" s="352"/>
      <c r="P100" s="352"/>
      <c r="S100" s="176"/>
      <c r="T100" s="95"/>
      <c r="V100" s="301"/>
      <c r="W100" s="301"/>
      <c r="X100" s="96"/>
      <c r="Y100" s="176"/>
      <c r="AA100" s="270"/>
      <c r="AB100" s="273"/>
      <c r="AF100" s="357"/>
      <c r="BG100" s="357"/>
    </row>
    <row r="101" spans="3:59" s="354" customFormat="1" ht="69" customHeight="1" x14ac:dyDescent="0.25">
      <c r="C101" s="352"/>
      <c r="E101" s="377"/>
      <c r="H101" s="176"/>
      <c r="I101" s="274"/>
      <c r="J101" s="145"/>
      <c r="K101" s="176"/>
      <c r="L101" s="176"/>
      <c r="M101" s="317"/>
      <c r="N101" s="352"/>
      <c r="O101" s="352"/>
      <c r="P101" s="352"/>
      <c r="S101" s="176"/>
      <c r="T101" s="95"/>
      <c r="V101" s="301"/>
      <c r="W101" s="301"/>
      <c r="X101" s="96"/>
      <c r="Y101" s="176"/>
      <c r="AA101" s="270"/>
      <c r="AB101" s="273"/>
      <c r="AF101" s="357"/>
      <c r="BG101" s="357"/>
    </row>
    <row r="102" spans="3:59" s="354" customFormat="1" ht="69" customHeight="1" x14ac:dyDescent="0.25">
      <c r="C102" s="352"/>
      <c r="E102" s="377"/>
      <c r="H102" s="176"/>
      <c r="I102" s="272"/>
      <c r="J102" s="145"/>
      <c r="K102" s="176"/>
      <c r="L102" s="352"/>
      <c r="M102" s="317"/>
      <c r="N102" s="352"/>
      <c r="O102" s="352"/>
      <c r="P102" s="352"/>
      <c r="S102" s="176"/>
      <c r="T102" s="95"/>
      <c r="U102" s="176"/>
      <c r="V102" s="301"/>
      <c r="W102" s="301"/>
      <c r="X102" s="96"/>
      <c r="Y102" s="176"/>
      <c r="AA102" s="270"/>
      <c r="AB102" s="273"/>
      <c r="AF102" s="357"/>
      <c r="BG102" s="357"/>
    </row>
    <row r="103" spans="3:59" s="354" customFormat="1" ht="69" customHeight="1" x14ac:dyDescent="0.25">
      <c r="C103" s="352"/>
      <c r="E103" s="377"/>
      <c r="H103" s="176"/>
      <c r="I103" s="272"/>
      <c r="J103" s="145"/>
      <c r="K103" s="176"/>
      <c r="L103" s="352"/>
      <c r="M103" s="317"/>
      <c r="N103" s="352"/>
      <c r="O103" s="352"/>
      <c r="P103" s="352"/>
      <c r="S103" s="176"/>
      <c r="T103" s="95"/>
      <c r="U103" s="176"/>
      <c r="V103" s="301"/>
      <c r="W103" s="301"/>
      <c r="X103" s="96"/>
      <c r="Y103" s="176"/>
      <c r="AA103" s="270"/>
      <c r="AB103" s="273"/>
      <c r="AF103" s="357"/>
      <c r="BG103" s="357"/>
    </row>
    <row r="104" spans="3:59" s="354" customFormat="1" ht="69" customHeight="1" x14ac:dyDescent="0.25">
      <c r="C104" s="352"/>
      <c r="E104" s="377"/>
      <c r="H104" s="176"/>
      <c r="I104" s="272"/>
      <c r="J104" s="145"/>
      <c r="K104" s="176"/>
      <c r="L104" s="352"/>
      <c r="M104" s="317"/>
      <c r="N104" s="352"/>
      <c r="O104" s="352"/>
      <c r="P104" s="352"/>
      <c r="S104" s="176"/>
      <c r="T104" s="95"/>
      <c r="U104" s="176"/>
      <c r="V104" s="301"/>
      <c r="W104" s="301"/>
      <c r="X104" s="96"/>
      <c r="Y104" s="176"/>
      <c r="AA104" s="270"/>
      <c r="AB104" s="273"/>
      <c r="AF104" s="357"/>
      <c r="BG104" s="357"/>
    </row>
    <row r="105" spans="3:59" s="354" customFormat="1" ht="69" customHeight="1" x14ac:dyDescent="0.25">
      <c r="C105" s="352"/>
      <c r="E105" s="377"/>
      <c r="H105" s="176"/>
      <c r="I105" s="272"/>
      <c r="J105" s="145"/>
      <c r="K105" s="176"/>
      <c r="L105" s="352"/>
      <c r="M105" s="317"/>
      <c r="N105" s="352"/>
      <c r="O105" s="352"/>
      <c r="P105" s="352"/>
      <c r="S105" s="176"/>
      <c r="T105" s="95"/>
      <c r="U105" s="176"/>
      <c r="V105" s="301"/>
      <c r="W105" s="301"/>
      <c r="X105" s="96"/>
      <c r="Y105" s="176"/>
      <c r="AA105" s="270"/>
      <c r="AB105" s="273"/>
      <c r="AF105" s="357"/>
      <c r="BG105" s="357"/>
    </row>
    <row r="106" spans="3:59" s="354" customFormat="1" ht="69" customHeight="1" x14ac:dyDescent="0.25">
      <c r="C106" s="352"/>
      <c r="E106" s="377"/>
      <c r="H106" s="176"/>
      <c r="I106" s="272"/>
      <c r="J106" s="145"/>
      <c r="K106" s="145"/>
      <c r="L106" s="176"/>
      <c r="M106" s="379"/>
      <c r="N106" s="352"/>
      <c r="O106" s="352"/>
      <c r="P106" s="352"/>
      <c r="S106" s="145"/>
      <c r="T106" s="95"/>
      <c r="V106" s="301"/>
      <c r="W106" s="301"/>
      <c r="X106" s="96"/>
      <c r="Y106" s="176"/>
      <c r="Z106" s="273"/>
      <c r="AA106" s="270"/>
      <c r="AB106" s="273"/>
      <c r="AF106" s="357"/>
      <c r="BG106" s="357"/>
    </row>
    <row r="107" spans="3:59" s="354" customFormat="1" ht="69" customHeight="1" x14ac:dyDescent="0.25">
      <c r="C107" s="352"/>
      <c r="E107" s="377"/>
      <c r="H107" s="176"/>
      <c r="I107" s="272"/>
      <c r="J107" s="145"/>
      <c r="K107" s="145"/>
      <c r="L107" s="145"/>
      <c r="M107" s="317"/>
      <c r="N107" s="352"/>
      <c r="O107" s="352"/>
      <c r="P107" s="352"/>
      <c r="S107" s="145"/>
      <c r="T107" s="95"/>
      <c r="V107" s="301"/>
      <c r="W107" s="301"/>
      <c r="X107" s="96"/>
      <c r="Y107" s="176"/>
      <c r="AA107" s="270"/>
      <c r="AB107" s="273"/>
      <c r="AF107" s="357"/>
      <c r="BG107" s="357"/>
    </row>
    <row r="108" spans="3:59" s="354" customFormat="1" ht="69" customHeight="1" x14ac:dyDescent="0.25">
      <c r="C108" s="352"/>
      <c r="E108" s="383"/>
      <c r="H108" s="375"/>
      <c r="I108" s="148"/>
      <c r="N108" s="352"/>
      <c r="O108" s="352"/>
      <c r="P108" s="352"/>
      <c r="T108" s="95"/>
      <c r="X108" s="96"/>
      <c r="AA108" s="270"/>
      <c r="AB108" s="273"/>
      <c r="AF108" s="357"/>
      <c r="BG108" s="357"/>
    </row>
    <row r="109" spans="3:59" s="354" customFormat="1" ht="69" customHeight="1" x14ac:dyDescent="0.25">
      <c r="C109" s="352"/>
      <c r="E109" s="383"/>
      <c r="H109" s="375"/>
      <c r="I109" s="148"/>
      <c r="N109" s="352"/>
      <c r="O109" s="352"/>
      <c r="P109" s="352"/>
      <c r="T109" s="95"/>
      <c r="X109" s="96"/>
      <c r="AA109" s="270"/>
      <c r="AB109" s="273"/>
      <c r="AF109" s="357"/>
      <c r="BG109" s="357"/>
    </row>
    <row r="110" spans="3:59" s="354" customFormat="1" ht="69" customHeight="1" x14ac:dyDescent="0.25">
      <c r="C110" s="352"/>
      <c r="E110" s="383"/>
      <c r="H110" s="375"/>
      <c r="I110" s="148"/>
      <c r="N110" s="352"/>
      <c r="O110" s="352"/>
      <c r="P110" s="352"/>
      <c r="T110" s="95"/>
      <c r="X110" s="96"/>
      <c r="AA110" s="270"/>
      <c r="AB110" s="273"/>
      <c r="AF110" s="357"/>
      <c r="BG110" s="357"/>
    </row>
    <row r="111" spans="3:59" s="354" customFormat="1" ht="69" customHeight="1" x14ac:dyDescent="0.25">
      <c r="C111" s="352"/>
      <c r="E111" s="383"/>
      <c r="H111" s="375"/>
      <c r="I111" s="148"/>
      <c r="N111" s="352"/>
      <c r="O111" s="352"/>
      <c r="P111" s="352"/>
      <c r="T111" s="95"/>
      <c r="X111" s="96"/>
      <c r="AA111" s="270"/>
      <c r="AB111" s="273"/>
      <c r="AF111" s="357"/>
      <c r="BG111" s="357"/>
    </row>
    <row r="112" spans="3:59" s="354" customFormat="1" ht="69" customHeight="1" x14ac:dyDescent="0.25">
      <c r="C112" s="352"/>
      <c r="E112" s="383"/>
      <c r="H112" s="375"/>
      <c r="I112" s="148"/>
      <c r="N112" s="352"/>
      <c r="O112" s="352"/>
      <c r="P112" s="352"/>
      <c r="T112" s="95"/>
      <c r="X112" s="96"/>
      <c r="AA112" s="270"/>
      <c r="AB112" s="273"/>
      <c r="AF112" s="357"/>
      <c r="BG112" s="357"/>
    </row>
    <row r="113" spans="3:59" s="354" customFormat="1" ht="69" customHeight="1" x14ac:dyDescent="0.25">
      <c r="C113" s="352"/>
      <c r="E113" s="377"/>
      <c r="H113" s="176"/>
      <c r="I113" s="148"/>
      <c r="J113" s="24"/>
      <c r="K113" s="24"/>
      <c r="L113" s="24"/>
      <c r="N113" s="352"/>
      <c r="O113" s="352"/>
      <c r="P113" s="109"/>
      <c r="S113" s="24"/>
      <c r="T113" s="95"/>
      <c r="V113" s="312"/>
      <c r="W113" s="18"/>
      <c r="X113" s="96"/>
      <c r="Y113" s="269"/>
      <c r="AA113" s="270"/>
      <c r="AB113" s="273"/>
      <c r="AF113" s="357"/>
      <c r="BG113" s="357"/>
    </row>
    <row r="114" spans="3:59" s="354" customFormat="1" ht="69" customHeight="1" x14ac:dyDescent="0.25">
      <c r="C114" s="352"/>
      <c r="E114" s="377"/>
      <c r="H114" s="176"/>
      <c r="I114" s="148"/>
      <c r="K114" s="24"/>
      <c r="N114" s="352"/>
      <c r="O114" s="352"/>
      <c r="P114" s="109"/>
      <c r="S114" s="24"/>
      <c r="T114" s="95"/>
      <c r="V114" s="18"/>
      <c r="W114" s="312"/>
      <c r="X114" s="96"/>
      <c r="Y114" s="269"/>
      <c r="AA114" s="270"/>
      <c r="AB114" s="273"/>
      <c r="AF114" s="357"/>
      <c r="BG114" s="357"/>
    </row>
    <row r="115" spans="3:59" s="354" customFormat="1" ht="69" customHeight="1" x14ac:dyDescent="0.25">
      <c r="C115" s="352"/>
      <c r="E115" s="377"/>
      <c r="H115" s="176"/>
      <c r="I115" s="148"/>
      <c r="K115" s="24"/>
      <c r="N115" s="352"/>
      <c r="O115" s="352"/>
      <c r="P115" s="109"/>
      <c r="S115" s="24"/>
      <c r="T115" s="95"/>
      <c r="V115" s="312"/>
      <c r="W115" s="312"/>
      <c r="X115" s="96"/>
      <c r="Y115" s="269"/>
      <c r="AA115" s="270"/>
      <c r="AB115" s="273"/>
      <c r="AF115" s="357"/>
      <c r="BG115" s="357"/>
    </row>
    <row r="116" spans="3:59" s="354" customFormat="1" ht="69" customHeight="1" x14ac:dyDescent="0.25">
      <c r="C116" s="352"/>
      <c r="E116" s="384"/>
      <c r="G116" s="949"/>
      <c r="H116" s="375"/>
      <c r="I116" s="269"/>
      <c r="J116" s="274"/>
      <c r="K116" s="274"/>
      <c r="N116" s="352"/>
      <c r="O116" s="352"/>
      <c r="P116" s="176"/>
      <c r="T116" s="95"/>
      <c r="V116" s="313"/>
      <c r="W116" s="276"/>
      <c r="X116" s="96"/>
      <c r="Y116" s="269"/>
      <c r="AA116" s="270"/>
      <c r="AB116" s="273"/>
      <c r="AF116" s="357"/>
      <c r="BG116" s="357"/>
    </row>
    <row r="117" spans="3:59" s="354" customFormat="1" ht="69" customHeight="1" x14ac:dyDescent="0.25">
      <c r="C117" s="352"/>
      <c r="E117" s="384"/>
      <c r="G117" s="949"/>
      <c r="H117" s="375"/>
      <c r="I117" s="314"/>
      <c r="J117" s="314"/>
      <c r="K117" s="315"/>
      <c r="N117" s="352"/>
      <c r="O117" s="352"/>
      <c r="P117" s="176"/>
      <c r="T117" s="95"/>
      <c r="V117" s="313"/>
      <c r="W117" s="276"/>
      <c r="X117" s="96"/>
      <c r="Y117" s="269"/>
      <c r="AA117" s="270"/>
      <c r="AB117" s="273"/>
      <c r="AF117" s="357"/>
      <c r="BG117" s="357"/>
    </row>
    <row r="118" spans="3:59" s="354" customFormat="1" ht="69" customHeight="1" x14ac:dyDescent="0.25">
      <c r="C118" s="352"/>
      <c r="E118" s="384"/>
      <c r="G118" s="949"/>
      <c r="H118" s="375"/>
      <c r="I118" s="314"/>
      <c r="J118" s="314"/>
      <c r="K118" s="315"/>
      <c r="N118" s="352"/>
      <c r="O118" s="352"/>
      <c r="P118" s="176"/>
      <c r="T118" s="95"/>
      <c r="V118" s="313"/>
      <c r="W118" s="276"/>
      <c r="X118" s="96"/>
      <c r="Y118" s="269"/>
      <c r="AA118" s="270"/>
      <c r="AB118" s="273"/>
      <c r="AF118" s="357"/>
      <c r="BG118" s="357"/>
    </row>
    <row r="119" spans="3:59" s="354" customFormat="1" ht="69" customHeight="1" x14ac:dyDescent="0.25">
      <c r="C119" s="352"/>
      <c r="E119" s="384"/>
      <c r="G119" s="949"/>
      <c r="H119" s="375"/>
      <c r="I119" s="287"/>
      <c r="J119" s="316"/>
      <c r="K119" s="274"/>
      <c r="N119" s="352"/>
      <c r="O119" s="352"/>
      <c r="P119" s="317"/>
      <c r="T119" s="95"/>
      <c r="V119" s="271"/>
      <c r="W119" s="272"/>
      <c r="X119" s="96"/>
      <c r="Y119" s="269"/>
      <c r="AA119" s="270"/>
      <c r="AB119" s="273"/>
      <c r="AF119" s="357"/>
      <c r="BG119" s="357"/>
    </row>
    <row r="120" spans="3:59" s="354" customFormat="1" ht="69" customHeight="1" x14ac:dyDescent="0.25">
      <c r="C120" s="352"/>
      <c r="E120" s="384"/>
      <c r="G120" s="949"/>
      <c r="H120" s="375"/>
      <c r="I120" s="287"/>
      <c r="J120" s="293"/>
      <c r="K120" s="293"/>
      <c r="N120" s="352"/>
      <c r="O120" s="352"/>
      <c r="P120" s="176"/>
      <c r="T120" s="95"/>
      <c r="V120" s="313"/>
      <c r="W120" s="276"/>
      <c r="X120" s="96"/>
      <c r="Y120" s="269"/>
      <c r="AA120" s="270"/>
      <c r="AB120" s="273"/>
      <c r="AF120" s="357"/>
      <c r="BG120" s="357"/>
    </row>
    <row r="121" spans="3:59" s="354" customFormat="1" ht="69" customHeight="1" x14ac:dyDescent="0.25">
      <c r="C121" s="352"/>
      <c r="E121" s="384"/>
      <c r="G121" s="949"/>
      <c r="H121" s="375"/>
      <c r="I121" s="287"/>
      <c r="J121" s="293"/>
      <c r="K121" s="274"/>
      <c r="N121" s="352"/>
      <c r="O121" s="352"/>
      <c r="P121" s="176"/>
      <c r="T121" s="95"/>
      <c r="V121" s="313"/>
      <c r="W121" s="276"/>
      <c r="X121" s="96"/>
      <c r="Y121" s="269"/>
      <c r="AA121" s="270"/>
      <c r="AB121" s="273"/>
      <c r="AF121" s="357"/>
      <c r="BG121" s="357"/>
    </row>
    <row r="122" spans="3:59" s="354" customFormat="1" ht="69" customHeight="1" x14ac:dyDescent="0.25">
      <c r="C122" s="352"/>
      <c r="E122" s="384"/>
      <c r="G122" s="949"/>
      <c r="H122" s="375"/>
      <c r="I122" s="287"/>
      <c r="J122" s="284"/>
      <c r="K122" s="274"/>
      <c r="N122" s="352"/>
      <c r="O122" s="352"/>
      <c r="P122" s="176"/>
      <c r="T122" s="95"/>
      <c r="V122" s="313"/>
      <c r="W122" s="276"/>
      <c r="X122" s="96"/>
      <c r="Y122" s="269"/>
      <c r="AA122" s="270"/>
      <c r="AB122" s="273"/>
      <c r="AF122" s="357"/>
      <c r="BG122" s="357"/>
    </row>
    <row r="123" spans="3:59" s="354" customFormat="1" ht="69" customHeight="1" x14ac:dyDescent="0.25">
      <c r="C123" s="352"/>
      <c r="E123" s="384"/>
      <c r="G123" s="949"/>
      <c r="H123" s="375"/>
      <c r="I123" s="287"/>
      <c r="J123" s="293"/>
      <c r="K123" s="274"/>
      <c r="N123" s="352"/>
      <c r="O123" s="352"/>
      <c r="P123" s="176"/>
      <c r="T123" s="95"/>
      <c r="V123" s="313"/>
      <c r="W123" s="276"/>
      <c r="X123" s="96"/>
      <c r="Y123" s="269"/>
      <c r="AA123" s="270"/>
      <c r="AB123" s="273"/>
      <c r="AF123" s="357"/>
      <c r="BG123" s="357"/>
    </row>
    <row r="124" spans="3:59" s="354" customFormat="1" ht="69" customHeight="1" x14ac:dyDescent="0.2">
      <c r="C124" s="352"/>
      <c r="E124" s="384"/>
      <c r="H124" s="375"/>
      <c r="I124" s="318"/>
      <c r="J124" s="274"/>
      <c r="K124" s="274"/>
      <c r="N124" s="352"/>
      <c r="O124" s="352"/>
      <c r="P124" s="176"/>
      <c r="T124" s="95"/>
      <c r="V124" s="313"/>
      <c r="W124" s="319"/>
      <c r="X124" s="96"/>
      <c r="Y124" s="269"/>
      <c r="AA124" s="270"/>
      <c r="AB124" s="273"/>
      <c r="AF124" s="357"/>
      <c r="BG124" s="357"/>
    </row>
    <row r="125" spans="3:59" s="354" customFormat="1" ht="69" customHeight="1" x14ac:dyDescent="0.25">
      <c r="C125" s="352"/>
      <c r="E125" s="384"/>
      <c r="H125" s="375"/>
      <c r="I125" s="269"/>
      <c r="J125" s="274"/>
      <c r="K125" s="274"/>
      <c r="N125" s="352"/>
      <c r="O125" s="352"/>
      <c r="P125" s="176"/>
      <c r="T125" s="95"/>
      <c r="V125" s="313"/>
      <c r="W125" s="313"/>
      <c r="X125" s="96"/>
      <c r="Y125" s="269"/>
      <c r="AA125" s="270"/>
      <c r="AB125" s="273"/>
      <c r="AF125" s="357"/>
      <c r="BG125" s="357"/>
    </row>
    <row r="126" spans="3:59" s="354" customFormat="1" ht="69" customHeight="1" x14ac:dyDescent="0.25">
      <c r="C126" s="352"/>
      <c r="E126" s="384"/>
      <c r="H126" s="375"/>
      <c r="I126" s="269"/>
      <c r="J126" s="274"/>
      <c r="K126" s="274"/>
      <c r="N126" s="352"/>
      <c r="O126" s="352"/>
      <c r="P126" s="176"/>
      <c r="T126" s="95"/>
      <c r="V126" s="313"/>
      <c r="W126" s="319"/>
      <c r="X126" s="96"/>
      <c r="Y126" s="269"/>
      <c r="AA126" s="270"/>
      <c r="AB126" s="273"/>
      <c r="AF126" s="357"/>
      <c r="BG126" s="357"/>
    </row>
    <row r="127" spans="3:59" s="354" customFormat="1" ht="69" customHeight="1" x14ac:dyDescent="0.25">
      <c r="C127" s="352"/>
      <c r="E127" s="385"/>
      <c r="H127" s="176"/>
      <c r="I127" s="353"/>
      <c r="K127" s="15"/>
      <c r="N127" s="352"/>
      <c r="O127" s="352"/>
      <c r="P127" s="352"/>
      <c r="T127" s="95"/>
      <c r="X127" s="96"/>
      <c r="AA127" s="270"/>
      <c r="AB127" s="273"/>
      <c r="AF127" s="357"/>
      <c r="BG127" s="357"/>
    </row>
    <row r="128" spans="3:59" s="354" customFormat="1" ht="69" customHeight="1" x14ac:dyDescent="0.25">
      <c r="C128" s="352"/>
      <c r="E128" s="385"/>
      <c r="H128" s="176"/>
      <c r="I128" s="353"/>
      <c r="K128" s="15"/>
      <c r="N128" s="352"/>
      <c r="O128" s="352"/>
      <c r="P128" s="352"/>
      <c r="T128" s="95"/>
      <c r="X128" s="96"/>
      <c r="AA128" s="270"/>
      <c r="AB128" s="273"/>
      <c r="AF128" s="357"/>
      <c r="BG128" s="357"/>
    </row>
    <row r="129" spans="3:59" s="354" customFormat="1" ht="69" customHeight="1" x14ac:dyDescent="0.25">
      <c r="C129" s="352"/>
      <c r="E129" s="385"/>
      <c r="H129" s="176"/>
      <c r="I129" s="284"/>
      <c r="K129" s="15"/>
      <c r="N129" s="352"/>
      <c r="O129" s="352"/>
      <c r="P129" s="352"/>
      <c r="T129" s="95"/>
      <c r="X129" s="96"/>
      <c r="AA129" s="270"/>
      <c r="AB129" s="273"/>
      <c r="AF129" s="357"/>
      <c r="BG129" s="357"/>
    </row>
    <row r="130" spans="3:59" s="354" customFormat="1" ht="69" customHeight="1" x14ac:dyDescent="0.25">
      <c r="C130" s="352"/>
      <c r="E130" s="385"/>
      <c r="H130" s="176"/>
      <c r="I130" s="284"/>
      <c r="K130" s="15"/>
      <c r="N130" s="352"/>
      <c r="O130" s="352"/>
      <c r="P130" s="352"/>
      <c r="T130" s="95"/>
      <c r="X130" s="96"/>
      <c r="AA130" s="270"/>
      <c r="AB130" s="273"/>
      <c r="AF130" s="357"/>
      <c r="BG130" s="357"/>
    </row>
    <row r="131" spans="3:59" s="354" customFormat="1" ht="69" customHeight="1" x14ac:dyDescent="0.25">
      <c r="C131" s="352"/>
      <c r="E131" s="385"/>
      <c r="H131" s="176"/>
      <c r="I131" s="284"/>
      <c r="N131" s="352"/>
      <c r="O131" s="352"/>
      <c r="P131" s="352"/>
      <c r="T131" s="95"/>
      <c r="X131" s="96"/>
      <c r="AA131" s="270"/>
      <c r="AB131" s="273"/>
      <c r="AF131" s="357"/>
      <c r="BG131" s="357"/>
    </row>
    <row r="132" spans="3:59" s="354" customFormat="1" ht="69" customHeight="1" x14ac:dyDescent="0.25">
      <c r="C132" s="352"/>
      <c r="E132" s="385"/>
      <c r="H132" s="176"/>
      <c r="I132" s="287"/>
      <c r="N132" s="352"/>
      <c r="O132" s="352"/>
      <c r="P132" s="352"/>
      <c r="T132" s="95"/>
      <c r="X132" s="96"/>
      <c r="AA132" s="270"/>
      <c r="AB132" s="273"/>
      <c r="AF132" s="357"/>
      <c r="BG132" s="357"/>
    </row>
    <row r="133" spans="3:59" s="354" customFormat="1" ht="69" customHeight="1" x14ac:dyDescent="0.25">
      <c r="C133" s="352"/>
      <c r="E133" s="385"/>
      <c r="H133" s="176"/>
      <c r="I133" s="284"/>
      <c r="N133" s="352"/>
      <c r="O133" s="352"/>
      <c r="P133" s="352"/>
      <c r="T133" s="95"/>
      <c r="X133" s="96"/>
      <c r="AA133" s="270"/>
      <c r="AB133" s="273"/>
      <c r="AF133" s="357"/>
      <c r="BG133" s="357"/>
    </row>
    <row r="134" spans="3:59" s="354" customFormat="1" ht="69" customHeight="1" x14ac:dyDescent="0.25">
      <c r="C134" s="352"/>
      <c r="E134" s="385"/>
      <c r="H134" s="380"/>
      <c r="I134" s="284"/>
      <c r="N134" s="352"/>
      <c r="O134" s="352"/>
      <c r="P134" s="352"/>
      <c r="T134" s="95"/>
      <c r="X134" s="96"/>
      <c r="AA134" s="270"/>
      <c r="AB134" s="273"/>
      <c r="AF134" s="357"/>
      <c r="BG134" s="357"/>
    </row>
    <row r="135" spans="3:59" s="354" customFormat="1" ht="69" customHeight="1" x14ac:dyDescent="0.25">
      <c r="C135" s="352"/>
      <c r="E135" s="385"/>
      <c r="H135" s="176"/>
      <c r="I135" s="284"/>
      <c r="N135" s="352"/>
      <c r="O135" s="352"/>
      <c r="P135" s="352"/>
      <c r="T135" s="95"/>
      <c r="X135" s="96"/>
      <c r="AA135" s="270"/>
      <c r="AB135" s="273"/>
      <c r="AF135" s="357"/>
      <c r="BG135" s="357"/>
    </row>
    <row r="136" spans="3:59" s="354" customFormat="1" ht="69" customHeight="1" x14ac:dyDescent="0.25">
      <c r="C136" s="352"/>
      <c r="E136" s="385"/>
      <c r="H136" s="176"/>
      <c r="I136" s="284"/>
      <c r="N136" s="352"/>
      <c r="O136" s="352"/>
      <c r="P136" s="352"/>
      <c r="T136" s="95"/>
      <c r="X136" s="96"/>
      <c r="AA136" s="270"/>
      <c r="AB136" s="273"/>
      <c r="AF136" s="357"/>
      <c r="BG136" s="357"/>
    </row>
    <row r="137" spans="3:59" s="354" customFormat="1" ht="69" customHeight="1" x14ac:dyDescent="0.25">
      <c r="C137" s="352"/>
      <c r="E137" s="385"/>
      <c r="H137" s="176"/>
      <c r="I137" s="284"/>
      <c r="N137" s="352"/>
      <c r="O137" s="352"/>
      <c r="P137" s="352"/>
      <c r="T137" s="95"/>
      <c r="X137" s="96"/>
      <c r="AA137" s="270"/>
      <c r="AB137" s="273"/>
      <c r="AF137" s="357"/>
      <c r="BG137" s="357"/>
    </row>
    <row r="138" spans="3:59" s="354" customFormat="1" ht="69" customHeight="1" x14ac:dyDescent="0.25">
      <c r="C138" s="352"/>
      <c r="E138" s="384"/>
      <c r="H138" s="176"/>
      <c r="I138" s="148"/>
      <c r="N138" s="352"/>
      <c r="O138" s="352"/>
      <c r="P138" s="352"/>
      <c r="T138" s="95"/>
      <c r="X138" s="96"/>
      <c r="AA138" s="270"/>
      <c r="AB138" s="273"/>
      <c r="AF138" s="357"/>
      <c r="BG138" s="357"/>
    </row>
    <row r="139" spans="3:59" s="354" customFormat="1" ht="69" customHeight="1" x14ac:dyDescent="0.25">
      <c r="C139" s="352"/>
      <c r="E139" s="384"/>
      <c r="H139" s="176"/>
      <c r="I139" s="148"/>
      <c r="N139" s="352"/>
      <c r="O139" s="352"/>
      <c r="P139" s="352"/>
      <c r="T139" s="95"/>
      <c r="X139" s="96"/>
      <c r="AA139" s="270"/>
      <c r="AB139" s="273"/>
      <c r="AF139" s="357"/>
      <c r="BG139" s="357"/>
    </row>
    <row r="140" spans="3:59" s="354" customFormat="1" ht="69" customHeight="1" x14ac:dyDescent="0.25">
      <c r="C140" s="352"/>
      <c r="E140" s="384"/>
      <c r="H140" s="176"/>
      <c r="I140" s="284"/>
      <c r="N140" s="352"/>
      <c r="O140" s="352"/>
      <c r="P140" s="352"/>
      <c r="T140" s="95"/>
      <c r="X140" s="96"/>
      <c r="AA140" s="270"/>
      <c r="AB140" s="273"/>
      <c r="AF140" s="357"/>
      <c r="BG140" s="357"/>
    </row>
    <row r="141" spans="3:59" s="354" customFormat="1" ht="69" customHeight="1" x14ac:dyDescent="0.25">
      <c r="C141" s="352"/>
      <c r="E141" s="384"/>
      <c r="H141" s="176"/>
      <c r="I141" s="148"/>
      <c r="N141" s="352"/>
      <c r="O141" s="352"/>
      <c r="P141" s="352"/>
      <c r="T141" s="95"/>
      <c r="X141" s="96"/>
      <c r="AA141" s="270"/>
      <c r="AB141" s="273"/>
      <c r="AF141" s="357"/>
      <c r="BG141" s="357"/>
    </row>
    <row r="142" spans="3:59" s="354" customFormat="1" ht="69" customHeight="1" x14ac:dyDescent="0.25">
      <c r="C142" s="352"/>
      <c r="E142" s="384"/>
      <c r="H142" s="176"/>
      <c r="I142" s="284"/>
      <c r="N142" s="352"/>
      <c r="O142" s="352"/>
      <c r="P142" s="352"/>
      <c r="T142" s="95"/>
      <c r="X142" s="96"/>
      <c r="AA142" s="270"/>
      <c r="AB142" s="273"/>
      <c r="AF142" s="357"/>
      <c r="BG142" s="357"/>
    </row>
    <row r="143" spans="3:59" s="354" customFormat="1" ht="69" customHeight="1" x14ac:dyDescent="0.25">
      <c r="C143" s="352"/>
      <c r="E143" s="384"/>
      <c r="H143" s="176"/>
      <c r="I143" s="148"/>
      <c r="N143" s="352"/>
      <c r="O143" s="352"/>
      <c r="P143" s="352"/>
      <c r="T143" s="95"/>
      <c r="X143" s="96"/>
      <c r="AA143" s="270"/>
      <c r="AB143" s="273"/>
      <c r="AF143" s="357"/>
      <c r="BG143" s="357"/>
    </row>
    <row r="144" spans="3:59" s="354" customFormat="1" ht="69" customHeight="1" x14ac:dyDescent="0.25">
      <c r="C144" s="352"/>
      <c r="E144" s="384"/>
      <c r="H144" s="176"/>
      <c r="I144" s="284"/>
      <c r="N144" s="352"/>
      <c r="O144" s="352"/>
      <c r="P144" s="352"/>
      <c r="T144" s="95"/>
      <c r="X144" s="96"/>
      <c r="AA144" s="270"/>
      <c r="AB144" s="273"/>
      <c r="AF144" s="357"/>
      <c r="BG144" s="357"/>
    </row>
    <row r="145" spans="3:59" s="354" customFormat="1" ht="69" customHeight="1" x14ac:dyDescent="0.25">
      <c r="C145" s="352"/>
      <c r="E145" s="384"/>
      <c r="H145" s="176"/>
      <c r="I145" s="148"/>
      <c r="N145" s="352"/>
      <c r="O145" s="352"/>
      <c r="P145" s="352"/>
      <c r="T145" s="95"/>
      <c r="X145" s="96"/>
      <c r="AA145" s="270"/>
      <c r="AB145" s="273"/>
      <c r="AF145" s="357"/>
      <c r="BG145" s="357"/>
    </row>
    <row r="146" spans="3:59" s="354" customFormat="1" ht="69" customHeight="1" x14ac:dyDescent="0.25">
      <c r="C146" s="352"/>
      <c r="E146" s="384"/>
      <c r="H146" s="176"/>
      <c r="I146" s="148"/>
      <c r="N146" s="352"/>
      <c r="O146" s="352"/>
      <c r="P146" s="352"/>
      <c r="T146" s="95"/>
      <c r="X146" s="96"/>
      <c r="AA146" s="270"/>
      <c r="AB146" s="273"/>
      <c r="AF146" s="357"/>
      <c r="BG146" s="357"/>
    </row>
    <row r="147" spans="3:59" s="354" customFormat="1" ht="69" customHeight="1" x14ac:dyDescent="0.25">
      <c r="C147" s="352"/>
      <c r="E147" s="386"/>
      <c r="H147" s="375"/>
      <c r="I147" s="320"/>
      <c r="J147" s="320"/>
      <c r="K147" s="176"/>
      <c r="L147" s="176"/>
      <c r="M147" s="317"/>
      <c r="N147" s="352"/>
      <c r="O147" s="352"/>
      <c r="P147" s="324"/>
      <c r="T147" s="95"/>
      <c r="V147" s="321"/>
      <c r="W147" s="322"/>
      <c r="X147" s="96"/>
      <c r="Y147" s="269"/>
      <c r="AA147" s="270"/>
      <c r="AB147" s="273"/>
      <c r="AF147" s="357"/>
      <c r="BG147" s="357"/>
    </row>
    <row r="148" spans="3:59" s="354" customFormat="1" ht="69" customHeight="1" x14ac:dyDescent="0.25">
      <c r="C148" s="352"/>
      <c r="E148" s="386"/>
      <c r="G148" s="949"/>
      <c r="H148" s="375"/>
      <c r="I148" s="320"/>
      <c r="J148" s="355"/>
      <c r="K148" s="176"/>
      <c r="L148" s="317"/>
      <c r="M148" s="317"/>
      <c r="N148" s="352"/>
      <c r="O148" s="352"/>
      <c r="P148" s="324"/>
      <c r="T148" s="95"/>
      <c r="W148" s="322"/>
      <c r="X148" s="96"/>
      <c r="Y148" s="269"/>
      <c r="AA148" s="270"/>
      <c r="AB148" s="273"/>
      <c r="AF148" s="357"/>
      <c r="BG148" s="357"/>
    </row>
    <row r="149" spans="3:59" s="354" customFormat="1" ht="69" customHeight="1" x14ac:dyDescent="0.25">
      <c r="C149" s="352"/>
      <c r="E149" s="386"/>
      <c r="G149" s="949"/>
      <c r="H149" s="375"/>
      <c r="I149" s="176"/>
      <c r="J149" s="355"/>
      <c r="K149" s="176"/>
      <c r="L149" s="176"/>
      <c r="M149" s="317"/>
      <c r="N149" s="352"/>
      <c r="O149" s="352"/>
      <c r="P149" s="324"/>
      <c r="T149" s="95"/>
      <c r="W149" s="322"/>
      <c r="X149" s="96"/>
      <c r="Y149" s="269"/>
      <c r="AA149" s="270"/>
      <c r="AB149" s="273"/>
      <c r="AF149" s="357"/>
      <c r="BG149" s="357"/>
    </row>
    <row r="150" spans="3:59" s="354" customFormat="1" ht="69" customHeight="1" x14ac:dyDescent="0.25">
      <c r="C150" s="352"/>
      <c r="E150" s="386"/>
      <c r="G150" s="949"/>
      <c r="H150" s="375"/>
      <c r="I150" s="176"/>
      <c r="J150" s="355"/>
      <c r="K150" s="176"/>
      <c r="L150" s="176"/>
      <c r="M150" s="317"/>
      <c r="N150" s="352"/>
      <c r="O150" s="352"/>
      <c r="P150" s="324"/>
      <c r="T150" s="95"/>
      <c r="W150" s="322"/>
      <c r="X150" s="96"/>
      <c r="Y150" s="269"/>
      <c r="AA150" s="270"/>
      <c r="AB150" s="273"/>
      <c r="AF150" s="357"/>
      <c r="BG150" s="357"/>
    </row>
    <row r="151" spans="3:59" s="354" customFormat="1" ht="69" customHeight="1" x14ac:dyDescent="0.25">
      <c r="C151" s="352"/>
      <c r="E151" s="386"/>
      <c r="H151" s="375"/>
      <c r="I151" s="320"/>
      <c r="J151" s="176"/>
      <c r="K151" s="176"/>
      <c r="L151" s="176"/>
      <c r="M151" s="317"/>
      <c r="N151" s="352"/>
      <c r="O151" s="352"/>
      <c r="P151" s="324"/>
      <c r="T151" s="95"/>
      <c r="W151" s="322"/>
      <c r="X151" s="96"/>
      <c r="Y151" s="269"/>
      <c r="AA151" s="270"/>
      <c r="AB151" s="273"/>
      <c r="AF151" s="357"/>
      <c r="BG151" s="357"/>
    </row>
    <row r="152" spans="3:59" s="354" customFormat="1" ht="69" customHeight="1" x14ac:dyDescent="0.25">
      <c r="C152" s="352"/>
      <c r="E152" s="386"/>
      <c r="H152" s="375"/>
      <c r="I152" s="176"/>
      <c r="J152" s="176"/>
      <c r="K152" s="176"/>
      <c r="L152" s="176"/>
      <c r="M152" s="317"/>
      <c r="N152" s="352"/>
      <c r="O152" s="352"/>
      <c r="P152" s="324"/>
      <c r="T152" s="95"/>
      <c r="W152" s="322"/>
      <c r="X152" s="96"/>
      <c r="Y152" s="269"/>
      <c r="AA152" s="270"/>
      <c r="AB152" s="273"/>
      <c r="AF152" s="357"/>
      <c r="BG152" s="357"/>
    </row>
    <row r="153" spans="3:59" s="354" customFormat="1" ht="69" customHeight="1" x14ac:dyDescent="0.25">
      <c r="C153" s="352"/>
      <c r="E153" s="386"/>
      <c r="H153" s="375"/>
      <c r="I153" s="323"/>
      <c r="J153" s="323"/>
      <c r="K153" s="323"/>
      <c r="L153" s="323"/>
      <c r="M153" s="324"/>
      <c r="N153" s="352"/>
      <c r="O153" s="352"/>
      <c r="P153" s="324"/>
      <c r="T153" s="95"/>
      <c r="W153" s="322"/>
      <c r="X153" s="96"/>
      <c r="Y153" s="269"/>
      <c r="AA153" s="270"/>
      <c r="AB153" s="273"/>
      <c r="AF153" s="357"/>
      <c r="BG153" s="357"/>
    </row>
    <row r="154" spans="3:59" s="354" customFormat="1" ht="69" customHeight="1" x14ac:dyDescent="0.25">
      <c r="C154" s="352"/>
      <c r="E154" s="386"/>
      <c r="H154" s="375"/>
      <c r="I154" s="324"/>
      <c r="J154" s="324"/>
      <c r="K154" s="324"/>
      <c r="L154" s="324"/>
      <c r="M154" s="324"/>
      <c r="N154" s="352"/>
      <c r="O154" s="352"/>
      <c r="P154" s="324"/>
      <c r="T154" s="95"/>
      <c r="W154" s="325"/>
      <c r="X154" s="96"/>
      <c r="Y154" s="269"/>
      <c r="AA154" s="270"/>
      <c r="AB154" s="273"/>
      <c r="AF154" s="357"/>
      <c r="BG154" s="357"/>
    </row>
    <row r="155" spans="3:59" s="354" customFormat="1" ht="69" customHeight="1" x14ac:dyDescent="0.25">
      <c r="C155" s="352"/>
      <c r="E155" s="382"/>
      <c r="H155" s="176"/>
      <c r="I155" s="293"/>
      <c r="N155" s="352"/>
      <c r="O155" s="352"/>
      <c r="P155" s="352"/>
      <c r="T155" s="95"/>
      <c r="X155" s="96"/>
      <c r="Y155" s="274"/>
      <c r="AA155" s="270"/>
      <c r="AB155" s="273"/>
      <c r="AF155" s="357"/>
      <c r="BG155" s="357"/>
    </row>
    <row r="156" spans="3:59" s="354" customFormat="1" ht="69" customHeight="1" x14ac:dyDescent="0.25">
      <c r="C156" s="352"/>
      <c r="E156" s="382"/>
      <c r="H156" s="176"/>
      <c r="I156" s="293"/>
      <c r="N156" s="352"/>
      <c r="O156" s="352"/>
      <c r="P156" s="352"/>
      <c r="T156" s="95"/>
      <c r="X156" s="96"/>
      <c r="Y156" s="274"/>
      <c r="AA156" s="270"/>
      <c r="AB156" s="273"/>
      <c r="AF156" s="357"/>
      <c r="BG156" s="357"/>
    </row>
    <row r="157" spans="3:59" s="354" customFormat="1" ht="69" customHeight="1" x14ac:dyDescent="0.25">
      <c r="C157" s="352"/>
      <c r="E157" s="382"/>
      <c r="H157" s="176"/>
      <c r="I157" s="293"/>
      <c r="N157" s="352"/>
      <c r="O157" s="352"/>
      <c r="P157" s="352"/>
      <c r="T157" s="95"/>
      <c r="X157" s="96"/>
      <c r="Y157" s="274"/>
      <c r="AA157" s="270"/>
      <c r="AB157" s="273"/>
      <c r="AF157" s="357"/>
      <c r="BG157" s="357"/>
    </row>
    <row r="158" spans="3:59" s="354" customFormat="1" ht="69" customHeight="1" x14ac:dyDescent="0.25">
      <c r="C158" s="352"/>
      <c r="E158" s="382"/>
      <c r="H158" s="176"/>
      <c r="I158" s="293"/>
      <c r="N158" s="352"/>
      <c r="O158" s="352"/>
      <c r="P158" s="352"/>
      <c r="T158" s="95"/>
      <c r="X158" s="96"/>
      <c r="Y158" s="274"/>
      <c r="AA158" s="270"/>
      <c r="AB158" s="273"/>
      <c r="AF158" s="357"/>
      <c r="BG158" s="357"/>
    </row>
    <row r="159" spans="3:59" s="354" customFormat="1" ht="69" customHeight="1" x14ac:dyDescent="0.25">
      <c r="C159" s="352"/>
      <c r="E159" s="382"/>
      <c r="H159" s="176"/>
      <c r="I159" s="293"/>
      <c r="N159" s="352"/>
      <c r="O159" s="352"/>
      <c r="P159" s="352"/>
      <c r="T159" s="95"/>
      <c r="X159" s="96"/>
      <c r="Y159" s="326"/>
      <c r="AA159" s="270"/>
      <c r="AB159" s="273"/>
      <c r="AF159" s="357"/>
      <c r="BG159" s="357"/>
    </row>
    <row r="160" spans="3:59" s="354" customFormat="1" ht="69" customHeight="1" x14ac:dyDescent="0.25">
      <c r="C160" s="352"/>
      <c r="E160" s="382"/>
      <c r="H160" s="176"/>
      <c r="I160" s="293"/>
      <c r="N160" s="352"/>
      <c r="O160" s="352"/>
      <c r="P160" s="352"/>
      <c r="T160" s="95"/>
      <c r="X160" s="96"/>
      <c r="Y160" s="274"/>
      <c r="AA160" s="270"/>
      <c r="AB160" s="273"/>
      <c r="AF160" s="357"/>
      <c r="BG160" s="357"/>
    </row>
    <row r="161" spans="3:59" s="354" customFormat="1" ht="69" customHeight="1" x14ac:dyDescent="0.25">
      <c r="C161" s="352"/>
      <c r="E161" s="382"/>
      <c r="H161" s="176"/>
      <c r="I161" s="293"/>
      <c r="N161" s="352"/>
      <c r="O161" s="352"/>
      <c r="P161" s="352"/>
      <c r="T161" s="95"/>
      <c r="X161" s="96"/>
      <c r="Y161" s="274"/>
      <c r="AA161" s="270"/>
      <c r="AB161" s="273"/>
      <c r="AF161" s="357"/>
      <c r="BG161" s="357"/>
    </row>
    <row r="162" spans="3:59" s="354" customFormat="1" ht="69" customHeight="1" x14ac:dyDescent="0.25">
      <c r="C162" s="352"/>
      <c r="E162" s="382"/>
      <c r="H162" s="176"/>
      <c r="I162" s="293"/>
      <c r="N162" s="352"/>
      <c r="O162" s="352"/>
      <c r="P162" s="352"/>
      <c r="T162" s="95"/>
      <c r="X162" s="96"/>
      <c r="Y162" s="274"/>
      <c r="AA162" s="270"/>
      <c r="AB162" s="273"/>
      <c r="AF162" s="357"/>
      <c r="BG162" s="357"/>
    </row>
    <row r="163" spans="3:59" s="354" customFormat="1" ht="69" customHeight="1" x14ac:dyDescent="0.25">
      <c r="C163" s="352"/>
      <c r="E163" s="382"/>
      <c r="H163" s="176"/>
      <c r="I163" s="274"/>
      <c r="N163" s="352"/>
      <c r="O163" s="352"/>
      <c r="P163" s="352"/>
      <c r="T163" s="95"/>
      <c r="X163" s="96"/>
      <c r="Y163" s="274"/>
      <c r="AA163" s="270"/>
      <c r="AB163" s="273"/>
      <c r="AF163" s="357"/>
      <c r="BG163" s="357"/>
    </row>
    <row r="164" spans="3:59" s="354" customFormat="1" ht="69" customHeight="1" x14ac:dyDescent="0.25">
      <c r="C164" s="352"/>
      <c r="E164" s="382"/>
      <c r="H164" s="176"/>
      <c r="I164" s="274"/>
      <c r="N164" s="352"/>
      <c r="O164" s="352"/>
      <c r="P164" s="352"/>
      <c r="T164" s="95"/>
      <c r="X164" s="96"/>
      <c r="Y164" s="274"/>
      <c r="AA164" s="270"/>
      <c r="AB164" s="273"/>
      <c r="AF164" s="357"/>
      <c r="BG164" s="357"/>
    </row>
    <row r="165" spans="3:59" s="354" customFormat="1" ht="69" customHeight="1" x14ac:dyDescent="0.25">
      <c r="C165" s="352"/>
      <c r="E165" s="382"/>
      <c r="H165" s="176"/>
      <c r="I165" s="293"/>
      <c r="N165" s="352"/>
      <c r="O165" s="352"/>
      <c r="P165" s="352"/>
      <c r="T165" s="95"/>
      <c r="X165" s="96"/>
      <c r="Y165" s="274"/>
      <c r="AA165" s="270"/>
      <c r="AB165" s="273"/>
      <c r="AF165" s="357"/>
      <c r="BG165" s="357"/>
    </row>
    <row r="166" spans="3:59" s="354" customFormat="1" ht="69" customHeight="1" x14ac:dyDescent="0.25">
      <c r="C166" s="352"/>
      <c r="E166" s="382"/>
      <c r="H166" s="176"/>
      <c r="I166" s="293"/>
      <c r="N166" s="352"/>
      <c r="O166" s="352"/>
      <c r="P166" s="352"/>
      <c r="T166" s="95"/>
      <c r="X166" s="96"/>
      <c r="Y166" s="274"/>
      <c r="AA166" s="270"/>
      <c r="AB166" s="273"/>
      <c r="AF166" s="357"/>
      <c r="BG166" s="357"/>
    </row>
    <row r="167" spans="3:59" s="354" customFormat="1" ht="69" customHeight="1" x14ac:dyDescent="0.25">
      <c r="C167" s="352"/>
      <c r="E167" s="382"/>
      <c r="H167" s="176"/>
      <c r="I167" s="293"/>
      <c r="N167" s="352"/>
      <c r="O167" s="352"/>
      <c r="P167" s="352"/>
      <c r="T167" s="95"/>
      <c r="X167" s="96"/>
      <c r="Y167" s="274"/>
      <c r="AA167" s="270"/>
      <c r="AB167" s="273"/>
      <c r="AF167" s="357"/>
      <c r="BG167" s="357"/>
    </row>
    <row r="168" spans="3:59" s="354" customFormat="1" ht="69" customHeight="1" x14ac:dyDescent="0.25">
      <c r="C168" s="352"/>
      <c r="E168" s="382"/>
      <c r="H168" s="176"/>
      <c r="I168" s="274"/>
      <c r="N168" s="352"/>
      <c r="O168" s="352"/>
      <c r="P168" s="352"/>
      <c r="T168" s="95"/>
      <c r="X168" s="96"/>
      <c r="Y168" s="274"/>
      <c r="AA168" s="270"/>
      <c r="AB168" s="273"/>
      <c r="AF168" s="357"/>
      <c r="BG168" s="357"/>
    </row>
    <row r="169" spans="3:59" s="354" customFormat="1" ht="69" customHeight="1" x14ac:dyDescent="0.25">
      <c r="C169" s="352"/>
      <c r="E169" s="382"/>
      <c r="H169" s="176"/>
      <c r="I169" s="274"/>
      <c r="N169" s="352"/>
      <c r="O169" s="352"/>
      <c r="P169" s="352"/>
      <c r="T169" s="95"/>
      <c r="X169" s="96"/>
      <c r="Y169" s="274"/>
      <c r="AA169" s="270"/>
      <c r="AB169" s="273"/>
      <c r="AF169" s="357"/>
      <c r="BG169" s="357"/>
    </row>
    <row r="170" spans="3:59" s="354" customFormat="1" ht="69" customHeight="1" x14ac:dyDescent="0.25">
      <c r="C170" s="352"/>
      <c r="E170" s="382"/>
      <c r="H170" s="176"/>
      <c r="I170" s="274"/>
      <c r="N170" s="352"/>
      <c r="O170" s="352"/>
      <c r="P170" s="352"/>
      <c r="T170" s="95"/>
      <c r="X170" s="96"/>
      <c r="Y170" s="274"/>
      <c r="AA170" s="270"/>
      <c r="AB170" s="273"/>
      <c r="AF170" s="357"/>
      <c r="BG170" s="357"/>
    </row>
    <row r="171" spans="3:59" s="354" customFormat="1" ht="69" customHeight="1" x14ac:dyDescent="0.25">
      <c r="C171" s="352"/>
      <c r="E171" s="382"/>
      <c r="H171" s="176"/>
      <c r="I171" s="274"/>
      <c r="N171" s="352"/>
      <c r="O171" s="352"/>
      <c r="P171" s="352"/>
      <c r="T171" s="95"/>
      <c r="X171" s="96"/>
      <c r="Y171" s="315"/>
      <c r="AA171" s="270"/>
      <c r="AB171" s="273"/>
      <c r="AF171" s="357"/>
      <c r="BG171" s="357"/>
    </row>
    <row r="172" spans="3:59" s="354" customFormat="1" ht="69" customHeight="1" x14ac:dyDescent="0.25">
      <c r="C172" s="352"/>
      <c r="E172" s="382"/>
      <c r="H172" s="176"/>
      <c r="I172" s="274"/>
      <c r="N172" s="352"/>
      <c r="O172" s="352"/>
      <c r="P172" s="352"/>
      <c r="T172" s="95"/>
      <c r="X172" s="96"/>
      <c r="Y172" s="274"/>
      <c r="AA172" s="270"/>
      <c r="AB172" s="273"/>
      <c r="AF172" s="357"/>
      <c r="BG172" s="357"/>
    </row>
    <row r="173" spans="3:59" s="354" customFormat="1" ht="69" customHeight="1" x14ac:dyDescent="0.25">
      <c r="C173" s="352"/>
      <c r="E173" s="382"/>
      <c r="H173" s="176"/>
      <c r="I173" s="274"/>
      <c r="N173" s="352"/>
      <c r="O173" s="352"/>
      <c r="P173" s="352"/>
      <c r="T173" s="95"/>
      <c r="X173" s="96"/>
      <c r="Y173" s="274"/>
      <c r="AA173" s="270"/>
      <c r="AB173" s="273"/>
      <c r="AF173" s="357"/>
      <c r="BG173" s="357"/>
    </row>
    <row r="174" spans="3:59" s="354" customFormat="1" ht="69" customHeight="1" x14ac:dyDescent="0.25">
      <c r="C174" s="352"/>
      <c r="E174" s="382"/>
      <c r="H174" s="176"/>
      <c r="I174" s="274"/>
      <c r="N174" s="352"/>
      <c r="O174" s="352"/>
      <c r="P174" s="352"/>
      <c r="T174" s="95"/>
      <c r="X174" s="96"/>
      <c r="Y174" s="274"/>
      <c r="AA174" s="270"/>
      <c r="AB174" s="273"/>
      <c r="AF174" s="357"/>
      <c r="BG174" s="357"/>
    </row>
    <row r="175" spans="3:59" s="354" customFormat="1" ht="69" customHeight="1" x14ac:dyDescent="0.25">
      <c r="C175" s="352"/>
      <c r="E175" s="382"/>
      <c r="H175" s="176"/>
      <c r="I175" s="293"/>
      <c r="N175" s="352"/>
      <c r="O175" s="352"/>
      <c r="P175" s="352"/>
      <c r="T175" s="95"/>
      <c r="X175" s="96"/>
      <c r="Y175" s="269"/>
      <c r="AA175" s="270"/>
      <c r="AB175" s="273"/>
      <c r="AF175" s="357"/>
      <c r="BG175" s="357"/>
    </row>
    <row r="176" spans="3:59" s="354" customFormat="1" ht="69" customHeight="1" x14ac:dyDescent="0.25">
      <c r="C176" s="352"/>
      <c r="E176" s="382"/>
      <c r="H176" s="176"/>
      <c r="I176" s="327"/>
      <c r="N176" s="352"/>
      <c r="O176" s="352"/>
      <c r="P176" s="352"/>
      <c r="T176" s="95"/>
      <c r="X176" s="96"/>
      <c r="Y176" s="314"/>
      <c r="AA176" s="270"/>
      <c r="AB176" s="273"/>
      <c r="AF176" s="357"/>
      <c r="BG176" s="357"/>
    </row>
    <row r="177" spans="3:59" s="354" customFormat="1" ht="69" customHeight="1" x14ac:dyDescent="0.25">
      <c r="C177" s="352"/>
      <c r="E177" s="382"/>
      <c r="H177" s="176"/>
      <c r="I177" s="327"/>
      <c r="N177" s="352"/>
      <c r="O177" s="352"/>
      <c r="P177" s="352"/>
      <c r="T177" s="95"/>
      <c r="X177" s="96"/>
      <c r="Y177" s="269"/>
      <c r="AA177" s="270"/>
      <c r="AB177" s="273"/>
      <c r="AF177" s="357"/>
      <c r="BG177" s="357"/>
    </row>
    <row r="178" spans="3:59" s="354" customFormat="1" ht="69" customHeight="1" x14ac:dyDescent="0.25">
      <c r="C178" s="352"/>
      <c r="E178" s="382"/>
      <c r="H178" s="176"/>
      <c r="I178" s="327"/>
      <c r="N178" s="352"/>
      <c r="O178" s="352"/>
      <c r="P178" s="352"/>
      <c r="T178" s="95"/>
      <c r="X178" s="96"/>
      <c r="Y178" s="269"/>
      <c r="AA178" s="270"/>
      <c r="AB178" s="273"/>
      <c r="AF178" s="357"/>
      <c r="BG178" s="357"/>
    </row>
    <row r="179" spans="3:59" s="354" customFormat="1" ht="69" customHeight="1" x14ac:dyDescent="0.25">
      <c r="C179" s="352"/>
      <c r="E179" s="382"/>
      <c r="H179" s="176"/>
      <c r="I179" s="293"/>
      <c r="N179" s="352"/>
      <c r="O179" s="352"/>
      <c r="P179" s="352"/>
      <c r="T179" s="95"/>
      <c r="X179" s="96"/>
      <c r="Y179" s="269"/>
      <c r="AA179" s="270"/>
      <c r="AB179" s="273"/>
      <c r="AF179" s="357"/>
      <c r="BG179" s="357"/>
    </row>
    <row r="180" spans="3:59" s="354" customFormat="1" ht="69" customHeight="1" x14ac:dyDescent="0.25">
      <c r="C180" s="352"/>
      <c r="E180" s="382"/>
      <c r="H180" s="176"/>
      <c r="I180" s="293"/>
      <c r="N180" s="352"/>
      <c r="O180" s="352"/>
      <c r="P180" s="352"/>
      <c r="T180" s="95"/>
      <c r="X180" s="96"/>
      <c r="Y180" s="269"/>
      <c r="AA180" s="270"/>
      <c r="AB180" s="273"/>
      <c r="AF180" s="357"/>
      <c r="BG180" s="357"/>
    </row>
    <row r="181" spans="3:59" s="354" customFormat="1" ht="69" customHeight="1" x14ac:dyDescent="0.25">
      <c r="C181" s="352"/>
      <c r="E181" s="382"/>
      <c r="H181" s="176"/>
      <c r="I181" s="293"/>
      <c r="N181" s="352"/>
      <c r="O181" s="352"/>
      <c r="P181" s="352"/>
      <c r="T181" s="95"/>
      <c r="X181" s="96"/>
      <c r="Y181" s="269"/>
      <c r="AA181" s="270"/>
      <c r="AB181" s="273"/>
      <c r="AF181" s="357"/>
      <c r="BG181" s="357"/>
    </row>
    <row r="182" spans="3:59" s="354" customFormat="1" ht="69" customHeight="1" x14ac:dyDescent="0.25">
      <c r="C182" s="352"/>
      <c r="E182" s="382"/>
      <c r="H182" s="176"/>
      <c r="I182" s="284"/>
      <c r="N182" s="352"/>
      <c r="O182" s="352"/>
      <c r="P182" s="352"/>
      <c r="T182" s="95"/>
      <c r="X182" s="96"/>
      <c r="Y182" s="269"/>
      <c r="AA182" s="270"/>
      <c r="AB182" s="273"/>
      <c r="AF182" s="357"/>
      <c r="BG182" s="357"/>
    </row>
    <row r="183" spans="3:59" s="354" customFormat="1" ht="69" customHeight="1" x14ac:dyDescent="0.25">
      <c r="C183" s="352"/>
      <c r="E183" s="382"/>
      <c r="H183" s="176"/>
      <c r="I183" s="293"/>
      <c r="N183" s="352"/>
      <c r="O183" s="352"/>
      <c r="P183" s="352"/>
      <c r="T183" s="95"/>
      <c r="X183" s="96"/>
      <c r="Y183" s="269"/>
      <c r="AA183" s="270"/>
      <c r="AB183" s="273"/>
      <c r="AF183" s="357"/>
      <c r="BG183" s="357"/>
    </row>
    <row r="184" spans="3:59" s="354" customFormat="1" ht="69" customHeight="1" x14ac:dyDescent="0.25">
      <c r="C184" s="352"/>
      <c r="E184" s="382"/>
      <c r="H184" s="176"/>
      <c r="I184" s="293"/>
      <c r="N184" s="352"/>
      <c r="O184" s="352"/>
      <c r="P184" s="352"/>
      <c r="T184" s="95"/>
      <c r="X184" s="96"/>
      <c r="Y184" s="269"/>
      <c r="AA184" s="270"/>
      <c r="AB184" s="273"/>
      <c r="AF184" s="357"/>
      <c r="BG184" s="357"/>
    </row>
    <row r="185" spans="3:59" s="354" customFormat="1" ht="69" customHeight="1" x14ac:dyDescent="0.25">
      <c r="C185" s="352"/>
      <c r="E185" s="382"/>
      <c r="H185" s="176"/>
      <c r="I185" s="293"/>
      <c r="N185" s="352"/>
      <c r="O185" s="352"/>
      <c r="P185" s="352"/>
      <c r="T185" s="95"/>
      <c r="X185" s="96"/>
      <c r="Y185" s="269"/>
      <c r="AA185" s="270"/>
      <c r="AB185" s="273"/>
      <c r="AF185" s="357"/>
      <c r="BG185" s="357"/>
    </row>
    <row r="186" spans="3:59" s="354" customFormat="1" ht="69" customHeight="1" x14ac:dyDescent="0.25">
      <c r="C186" s="352"/>
      <c r="E186" s="382"/>
      <c r="H186" s="176"/>
      <c r="I186" s="284"/>
      <c r="N186" s="352"/>
      <c r="O186" s="352"/>
      <c r="P186" s="352"/>
      <c r="T186" s="95"/>
      <c r="X186" s="96"/>
      <c r="Y186" s="287"/>
      <c r="AA186" s="270"/>
      <c r="AB186" s="273"/>
      <c r="AF186" s="357"/>
      <c r="BG186" s="357"/>
    </row>
    <row r="187" spans="3:59" s="354" customFormat="1" ht="69" customHeight="1" x14ac:dyDescent="0.25">
      <c r="C187" s="352"/>
      <c r="E187" s="382"/>
      <c r="H187" s="176"/>
      <c r="I187" s="293"/>
      <c r="N187" s="352"/>
      <c r="O187" s="352"/>
      <c r="P187" s="352"/>
      <c r="T187" s="95"/>
      <c r="X187" s="96"/>
      <c r="Y187" s="314"/>
      <c r="AA187" s="270"/>
      <c r="AB187" s="273"/>
      <c r="AF187" s="357"/>
      <c r="BG187" s="357"/>
    </row>
    <row r="188" spans="3:59" s="354" customFormat="1" ht="69" customHeight="1" x14ac:dyDescent="0.25">
      <c r="C188" s="352"/>
      <c r="E188" s="382"/>
      <c r="H188" s="176"/>
      <c r="I188" s="293"/>
      <c r="N188" s="352"/>
      <c r="O188" s="352"/>
      <c r="P188" s="352"/>
      <c r="T188" s="95"/>
      <c r="X188" s="96"/>
      <c r="Y188" s="287"/>
      <c r="AA188" s="270"/>
      <c r="AB188" s="273"/>
      <c r="AF188" s="357"/>
      <c r="BG188" s="357"/>
    </row>
    <row r="189" spans="3:59" s="354" customFormat="1" ht="69" customHeight="1" x14ac:dyDescent="0.25">
      <c r="C189" s="352"/>
      <c r="E189" s="382"/>
      <c r="H189" s="176"/>
      <c r="I189" s="293"/>
      <c r="N189" s="352"/>
      <c r="O189" s="352"/>
      <c r="P189" s="352"/>
      <c r="T189" s="95"/>
      <c r="X189" s="96"/>
      <c r="Y189" s="269"/>
      <c r="AA189" s="270"/>
      <c r="AB189" s="273"/>
      <c r="AF189" s="357"/>
      <c r="BG189" s="357"/>
    </row>
    <row r="190" spans="3:59" s="354" customFormat="1" ht="69" customHeight="1" x14ac:dyDescent="0.25">
      <c r="C190" s="352"/>
      <c r="E190" s="382"/>
      <c r="H190" s="176"/>
      <c r="I190" s="293"/>
      <c r="N190" s="352"/>
      <c r="O190" s="352"/>
      <c r="P190" s="352"/>
      <c r="T190" s="95"/>
      <c r="X190" s="96"/>
      <c r="Y190" s="269"/>
      <c r="AA190" s="270"/>
      <c r="AB190" s="273"/>
      <c r="AF190" s="357"/>
      <c r="BG190" s="357"/>
    </row>
    <row r="191" spans="3:59" s="354" customFormat="1" ht="69" customHeight="1" x14ac:dyDescent="0.25">
      <c r="C191" s="352"/>
      <c r="E191" s="382"/>
      <c r="H191" s="381"/>
      <c r="I191" s="293"/>
      <c r="N191" s="352"/>
      <c r="O191" s="352"/>
      <c r="P191" s="352"/>
      <c r="T191" s="95"/>
      <c r="X191" s="96"/>
      <c r="Y191" s="269"/>
      <c r="AA191" s="270"/>
      <c r="AB191" s="273"/>
      <c r="AF191" s="357"/>
      <c r="BG191" s="357"/>
    </row>
  </sheetData>
  <autoFilter ref="A3:CX191"/>
  <mergeCells count="71">
    <mergeCell ref="E13:E20"/>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G119:G123"/>
    <mergeCell ref="G148:G150"/>
    <mergeCell ref="E5:E12"/>
    <mergeCell ref="G6:G8"/>
    <mergeCell ref="BK2:BK4"/>
    <mergeCell ref="G116:G118"/>
    <mergeCell ref="BE2:BE3"/>
    <mergeCell ref="BF2:BF3"/>
    <mergeCell ref="BG2:BG3"/>
    <mergeCell ref="BH2:BH3"/>
    <mergeCell ref="BI2:BI3"/>
    <mergeCell ref="BJ2:BJ3"/>
    <mergeCell ref="AY2:AY3"/>
    <mergeCell ref="AZ2:AZ3"/>
    <mergeCell ref="BA2:BA3"/>
    <mergeCell ref="BB2:BB3"/>
  </mergeCells>
  <conditionalFormatting sqref="AC29:AC191">
    <cfRule type="containsText" dxfId="159" priority="126" stopIfTrue="1" operator="containsText" text="EN TERMINO">
      <formula>NOT(ISERROR(SEARCH("EN TERMINO",AC29)))</formula>
    </cfRule>
    <cfRule type="containsText" priority="127" operator="containsText" text="AMARILLO">
      <formula>NOT(ISERROR(SEARCH("AMARILLO",AC29)))</formula>
    </cfRule>
    <cfRule type="containsText" dxfId="158" priority="128" stopIfTrue="1" operator="containsText" text="ALERTA">
      <formula>NOT(ISERROR(SEARCH("ALERTA",AC29)))</formula>
    </cfRule>
    <cfRule type="containsText" dxfId="157" priority="129" stopIfTrue="1" operator="containsText" text="OK">
      <formula>NOT(ISERROR(SEARCH("OK",AC29)))</formula>
    </cfRule>
  </conditionalFormatting>
  <conditionalFormatting sqref="AF59:BF59 AF60:AF191 AF56:AF58 BG29:BG191">
    <cfRule type="containsText" dxfId="156" priority="123" operator="containsText" text="Cumplida">
      <formula>NOT(ISERROR(SEARCH("Cumplida",AF29)))</formula>
    </cfRule>
    <cfRule type="containsText" dxfId="155" priority="124" operator="containsText" text="Pendiente">
      <formula>NOT(ISERROR(SEARCH("Pendiente",AF29)))</formula>
    </cfRule>
    <cfRule type="containsText" dxfId="154" priority="125" operator="containsText" text="Cumplida">
      <formula>NOT(ISERROR(SEARCH("Cumplida",AF29)))</formula>
    </cfRule>
  </conditionalFormatting>
  <conditionalFormatting sqref="AF59:BF59 AF60:AF191 AF30:AF47 AF49:AF58 BG29:BG191">
    <cfRule type="containsText" dxfId="153" priority="122" stopIfTrue="1" operator="containsText" text="CUMPLIDA">
      <formula>NOT(ISERROR(SEARCH("CUMPLIDA",AF29)))</formula>
    </cfRule>
  </conditionalFormatting>
  <conditionalFormatting sqref="AF59:BF59 AF60:AF191 AF30:AF47 AF49:AF58 BG29:BG191">
    <cfRule type="containsText" dxfId="152" priority="121" stopIfTrue="1" operator="containsText" text="INCUMPLIDA">
      <formula>NOT(ISERROR(SEARCH("INCUMPLIDA",AF29)))</formula>
    </cfRule>
  </conditionalFormatting>
  <conditionalFormatting sqref="AF48 AF29:AF30 AF33:AF36 AF42 AF50">
    <cfRule type="containsText" dxfId="151" priority="120" operator="containsText" text="PENDIENTE">
      <formula>NOT(ISERROR(SEARCH("PENDIENTE",AF29)))</formula>
    </cfRule>
  </conditionalFormatting>
  <conditionalFormatting sqref="AC21:AC28">
    <cfRule type="containsText" dxfId="150" priority="116" stopIfTrue="1" operator="containsText" text="EN TERMINO">
      <formula>NOT(ISERROR(SEARCH("EN TERMINO",AC21)))</formula>
    </cfRule>
    <cfRule type="containsText" priority="117" operator="containsText" text="AMARILLO">
      <formula>NOT(ISERROR(SEARCH("AMARILLO",AC21)))</formula>
    </cfRule>
    <cfRule type="containsText" dxfId="149" priority="118" stopIfTrue="1" operator="containsText" text="ALERTA">
      <formula>NOT(ISERROR(SEARCH("ALERTA",AC21)))</formula>
    </cfRule>
    <cfRule type="containsText" dxfId="148" priority="119" stopIfTrue="1" operator="containsText" text="OK">
      <formula>NOT(ISERROR(SEARCH("OK",AC21)))</formula>
    </cfRule>
  </conditionalFormatting>
  <conditionalFormatting sqref="BG21:BG28">
    <cfRule type="containsText" dxfId="147" priority="113" operator="containsText" text="Cumplida">
      <formula>NOT(ISERROR(SEARCH("Cumplida",BG21)))</formula>
    </cfRule>
    <cfRule type="containsText" dxfId="146" priority="114" operator="containsText" text="Pendiente">
      <formula>NOT(ISERROR(SEARCH("Pendiente",BG21)))</formula>
    </cfRule>
    <cfRule type="containsText" dxfId="145" priority="115" operator="containsText" text="Cumplida">
      <formula>NOT(ISERROR(SEARCH("Cumplida",BG21)))</formula>
    </cfRule>
  </conditionalFormatting>
  <conditionalFormatting sqref="AF21:AF28 BG21:BG28">
    <cfRule type="containsText" dxfId="144" priority="112" stopIfTrue="1" operator="containsText" text="CUMPLIDA">
      <formula>NOT(ISERROR(SEARCH("CUMPLIDA",AF21)))</formula>
    </cfRule>
  </conditionalFormatting>
  <conditionalFormatting sqref="AF21:AF28 BG21:BG28">
    <cfRule type="containsText" dxfId="143" priority="111" stopIfTrue="1" operator="containsText" text="INCUMPLIDA">
      <formula>NOT(ISERROR(SEARCH("INCUMPLIDA",AF21)))</formula>
    </cfRule>
  </conditionalFormatting>
  <conditionalFormatting sqref="AF25">
    <cfRule type="containsText" dxfId="142" priority="110" operator="containsText" text="PENDIENTE">
      <formula>NOT(ISERROR(SEARCH("PENDIENTE",AF25)))</formula>
    </cfRule>
  </conditionalFormatting>
  <conditionalFormatting sqref="AC5:AC12">
    <cfRule type="containsText" dxfId="141" priority="58" stopIfTrue="1" operator="containsText" text="EN TERMINO">
      <formula>NOT(ISERROR(SEARCH("EN TERMINO",AC5)))</formula>
    </cfRule>
    <cfRule type="containsText" priority="59" operator="containsText" text="AMARILLO">
      <formula>NOT(ISERROR(SEARCH("AMARILLO",AC5)))</formula>
    </cfRule>
    <cfRule type="containsText" dxfId="140" priority="60" stopIfTrue="1" operator="containsText" text="ALERTA">
      <formula>NOT(ISERROR(SEARCH("ALERTA",AC5)))</formula>
    </cfRule>
    <cfRule type="containsText" dxfId="139" priority="61" stopIfTrue="1" operator="containsText" text="OK">
      <formula>NOT(ISERROR(SEARCH("OK",AC5)))</formula>
    </cfRule>
  </conditionalFormatting>
  <conditionalFormatting sqref="BG12 AF5:AF12">
    <cfRule type="containsText" dxfId="138" priority="55" operator="containsText" text="Cumplida">
      <formula>NOT(ISERROR(SEARCH("Cumplida",AF5)))</formula>
    </cfRule>
    <cfRule type="containsText" dxfId="137" priority="56" operator="containsText" text="Pendiente">
      <formula>NOT(ISERROR(SEARCH("Pendiente",AF5)))</formula>
    </cfRule>
    <cfRule type="containsText" dxfId="136" priority="57" operator="containsText" text="Cumplida">
      <formula>NOT(ISERROR(SEARCH("Cumplida",AF5)))</formula>
    </cfRule>
  </conditionalFormatting>
  <conditionalFormatting sqref="BG12 AF5:AF12">
    <cfRule type="containsText" dxfId="135" priority="54" stopIfTrue="1" operator="containsText" text="CUMPLIDA">
      <formula>NOT(ISERROR(SEARCH("CUMPLIDA",AF5)))</formula>
    </cfRule>
  </conditionalFormatting>
  <conditionalFormatting sqref="BG12 AF5:AF12">
    <cfRule type="containsText" dxfId="134" priority="53" stopIfTrue="1" operator="containsText" text="INCUMPLIDA">
      <formula>NOT(ISERROR(SEARCH("INCUMPLIDA",AF5)))</formula>
    </cfRule>
  </conditionalFormatting>
  <conditionalFormatting sqref="AF5:AF12">
    <cfRule type="containsText" dxfId="133" priority="52" operator="containsText" text="PENDIENTE">
      <formula>NOT(ISERROR(SEARCH("PENDIENTE",AF5)))</formula>
    </cfRule>
  </conditionalFormatting>
  <conditionalFormatting sqref="AF5:AF12">
    <cfRule type="containsText" dxfId="132" priority="51" stopIfTrue="1" operator="containsText" text="PENDIENTE">
      <formula>NOT(ISERROR(SEARCH("PENDIENTE",AF5)))</formula>
    </cfRule>
  </conditionalFormatting>
  <conditionalFormatting sqref="BI12">
    <cfRule type="containsText" dxfId="131" priority="48" operator="containsText" text="cerrada">
      <formula>NOT(ISERROR(SEARCH("cerrada",BI12)))</formula>
    </cfRule>
    <cfRule type="containsText" dxfId="130" priority="49" operator="containsText" text="cerrado">
      <formula>NOT(ISERROR(SEARCH("cerrado",BI12)))</formula>
    </cfRule>
    <cfRule type="containsText" dxfId="129" priority="50" operator="containsText" text="Abierto">
      <formula>NOT(ISERROR(SEARCH("Abierto",BI12)))</formula>
    </cfRule>
  </conditionalFormatting>
  <conditionalFormatting sqref="BI12">
    <cfRule type="containsText" dxfId="128" priority="45" operator="containsText" text="cerrada">
      <formula>NOT(ISERROR(SEARCH("cerrada",BI12)))</formula>
    </cfRule>
    <cfRule type="containsText" dxfId="127" priority="46" operator="containsText" text="cerrado">
      <formula>NOT(ISERROR(SEARCH("cerrado",BI12)))</formula>
    </cfRule>
    <cfRule type="containsText" dxfId="126" priority="47" operator="containsText" text="Abierto">
      <formula>NOT(ISERROR(SEARCH("Abierto",BI12)))</formula>
    </cfRule>
  </conditionalFormatting>
  <conditionalFormatting sqref="AL5:AL11">
    <cfRule type="containsText" dxfId="125" priority="41" stopIfTrue="1" operator="containsText" text="EN TERMINO">
      <formula>NOT(ISERROR(SEARCH("EN TERMINO",AL5)))</formula>
    </cfRule>
    <cfRule type="containsText" priority="42" operator="containsText" text="AMARILLO">
      <formula>NOT(ISERROR(SEARCH("AMARILLO",AL5)))</formula>
    </cfRule>
    <cfRule type="containsText" dxfId="124" priority="43" stopIfTrue="1" operator="containsText" text="ALERTA">
      <formula>NOT(ISERROR(SEARCH("ALERTA",AL5)))</formula>
    </cfRule>
    <cfRule type="containsText" dxfId="123" priority="44" stopIfTrue="1" operator="containsText" text="OK">
      <formula>NOT(ISERROR(SEARCH("OK",AL5)))</formula>
    </cfRule>
  </conditionalFormatting>
  <conditionalFormatting sqref="AL5:AL11">
    <cfRule type="containsText" dxfId="122" priority="37" stopIfTrue="1" operator="containsText" text="EN TERMINO">
      <formula>NOT(ISERROR(SEARCH("EN TERMINO",AL5)))</formula>
    </cfRule>
    <cfRule type="containsText" priority="38" operator="containsText" text="AMARILLO">
      <formula>NOT(ISERROR(SEARCH("AMARILLO",AL5)))</formula>
    </cfRule>
    <cfRule type="containsText" dxfId="121" priority="39" stopIfTrue="1" operator="containsText" text="ALERTA">
      <formula>NOT(ISERROR(SEARCH("ALERTA",AL5)))</formula>
    </cfRule>
    <cfRule type="containsText" dxfId="120" priority="40" stopIfTrue="1" operator="containsText" text="OK">
      <formula>NOT(ISERROR(SEARCH("OK",AL5)))</formula>
    </cfRule>
  </conditionalFormatting>
  <conditionalFormatting sqref="BI5:BI11">
    <cfRule type="containsText" dxfId="119" priority="29" operator="containsText" text="cerrada">
      <formula>NOT(ISERROR(SEARCH("cerrada",BI5)))</formula>
    </cfRule>
    <cfRule type="containsText" dxfId="118" priority="30" operator="containsText" text="cerrado">
      <formula>NOT(ISERROR(SEARCH("cerrado",BI5)))</formula>
    </cfRule>
    <cfRule type="containsText" dxfId="117" priority="31" operator="containsText" text="Abierto">
      <formula>NOT(ISERROR(SEARCH("Abierto",BI5)))</formula>
    </cfRule>
  </conditionalFormatting>
  <conditionalFormatting sqref="BG5:BG11">
    <cfRule type="containsText" dxfId="116" priority="34" operator="containsText" text="Cumplida">
      <formula>NOT(ISERROR(SEARCH("Cumplida",BG5)))</formula>
    </cfRule>
    <cfRule type="containsText" dxfId="115" priority="35" operator="containsText" text="Pendiente">
      <formula>NOT(ISERROR(SEARCH("Pendiente",BG5)))</formula>
    </cfRule>
    <cfRule type="containsText" dxfId="114" priority="36" operator="containsText" text="Cumplida">
      <formula>NOT(ISERROR(SEARCH("Cumplida",BG5)))</formula>
    </cfRule>
  </conditionalFormatting>
  <conditionalFormatting sqref="BG5:BG11">
    <cfRule type="containsText" dxfId="113" priority="33" stopIfTrue="1" operator="containsText" text="CUMPLIDA">
      <formula>NOT(ISERROR(SEARCH("CUMPLIDA",BG5)))</formula>
    </cfRule>
  </conditionalFormatting>
  <conditionalFormatting sqref="BG5:BG11">
    <cfRule type="containsText" dxfId="112" priority="32" stopIfTrue="1" operator="containsText" text="INCUMPLIDA">
      <formula>NOT(ISERROR(SEARCH("INCUMPLIDA",BG5)))</formula>
    </cfRule>
  </conditionalFormatting>
  <conditionalFormatting sqref="BI5:BI11">
    <cfRule type="containsText" dxfId="111" priority="26" operator="containsText" text="cerrada">
      <formula>NOT(ISERROR(SEARCH("cerrada",BI5)))</formula>
    </cfRule>
    <cfRule type="containsText" dxfId="110" priority="27" operator="containsText" text="cerrado">
      <formula>NOT(ISERROR(SEARCH("cerrado",BI5)))</formula>
    </cfRule>
    <cfRule type="containsText" dxfId="109" priority="28" operator="containsText" text="Abierto">
      <formula>NOT(ISERROR(SEARCH("Abierto",BI5)))</formula>
    </cfRule>
  </conditionalFormatting>
  <conditionalFormatting sqref="AO5:AO11">
    <cfRule type="containsText" dxfId="108" priority="25" stopIfTrue="1" operator="containsText" text="CUMPLIDA">
      <formula>NOT(ISERROR(SEARCH("CUMPLIDA",AO5)))</formula>
    </cfRule>
  </conditionalFormatting>
  <conditionalFormatting sqref="AO5:AO11">
    <cfRule type="containsText" dxfId="107" priority="24" stopIfTrue="1" operator="containsText" text="INCUMPLIDA">
      <formula>NOT(ISERROR(SEARCH("INCUMPLIDA",AO5)))</formula>
    </cfRule>
  </conditionalFormatting>
  <conditionalFormatting sqref="AO5:AO11">
    <cfRule type="containsText" dxfId="106" priority="23" stopIfTrue="1" operator="containsText" text="PENDIENTE">
      <formula>NOT(ISERROR(SEARCH("PENDIENTE",AO5)))</formula>
    </cfRule>
  </conditionalFormatting>
  <conditionalFormatting sqref="AD13:AD20">
    <cfRule type="containsText" dxfId="105" priority="19" stopIfTrue="1" operator="containsText" text="EN TERMINO">
      <formula>NOT(ISERROR(SEARCH("EN TERMINO",AD13)))</formula>
    </cfRule>
    <cfRule type="containsText" priority="20" operator="containsText" text="AMARILLO">
      <formula>NOT(ISERROR(SEARCH("AMARILLO",AD13)))</formula>
    </cfRule>
    <cfRule type="containsText" dxfId="104" priority="21" stopIfTrue="1" operator="containsText" text="ALERTA">
      <formula>NOT(ISERROR(SEARCH("ALERTA",AD13)))</formula>
    </cfRule>
    <cfRule type="containsText" dxfId="103" priority="22" stopIfTrue="1" operator="containsText" text="OK">
      <formula>NOT(ISERROR(SEARCH("OK",AD13)))</formula>
    </cfRule>
  </conditionalFormatting>
  <conditionalFormatting sqref="BH13">
    <cfRule type="containsText" dxfId="102" priority="16" operator="containsText" text="Cumplida">
      <formula>NOT(ISERROR(SEARCH("Cumplida",BH13)))</formula>
    </cfRule>
    <cfRule type="containsText" dxfId="101" priority="17" operator="containsText" text="Pendiente">
      <formula>NOT(ISERROR(SEARCH("Pendiente",BH13)))</formula>
    </cfRule>
    <cfRule type="containsText" dxfId="100" priority="18" operator="containsText" text="Cumplida">
      <formula>NOT(ISERROR(SEARCH("Cumplida",BH13)))</formula>
    </cfRule>
  </conditionalFormatting>
  <conditionalFormatting sqref="BH13">
    <cfRule type="containsText" dxfId="99" priority="15" stopIfTrue="1" operator="containsText" text="CUMPLIDA">
      <formula>NOT(ISERROR(SEARCH("CUMPLIDA",BH13)))</formula>
    </cfRule>
  </conditionalFormatting>
  <conditionalFormatting sqref="BH13">
    <cfRule type="containsText" dxfId="98" priority="14" stopIfTrue="1" operator="containsText" text="INCUMPLIDA">
      <formula>NOT(ISERROR(SEARCH("INCUMPLIDA",BH13)))</formula>
    </cfRule>
  </conditionalFormatting>
  <conditionalFormatting sqref="BJ13:BJ20">
    <cfRule type="containsText" dxfId="97" priority="11" operator="containsText" text="cerrada">
      <formula>NOT(ISERROR(SEARCH("cerrada",BJ13)))</formula>
    </cfRule>
    <cfRule type="containsText" dxfId="96" priority="12" operator="containsText" text="cerrado">
      <formula>NOT(ISERROR(SEARCH("cerrado",BJ13)))</formula>
    </cfRule>
    <cfRule type="containsText" dxfId="95" priority="13" operator="containsText" text="Abierto">
      <formula>NOT(ISERROR(SEARCH("Abierto",BJ13)))</formula>
    </cfRule>
  </conditionalFormatting>
  <conditionalFormatting sqref="BJ13:BJ20">
    <cfRule type="containsText" dxfId="94" priority="8" operator="containsText" text="cerrada">
      <formula>NOT(ISERROR(SEARCH("cerrada",BJ13)))</formula>
    </cfRule>
    <cfRule type="containsText" dxfId="93" priority="9" operator="containsText" text="cerrado">
      <formula>NOT(ISERROR(SEARCH("cerrado",BJ13)))</formula>
    </cfRule>
    <cfRule type="containsText" dxfId="92" priority="10" operator="containsText" text="Abierto">
      <formula>NOT(ISERROR(SEARCH("Abierto",BJ13)))</formula>
    </cfRule>
  </conditionalFormatting>
  <conditionalFormatting sqref="AG13:AG20">
    <cfRule type="containsText" dxfId="91" priority="5" operator="containsText" text="Cumplida">
      <formula>NOT(ISERROR(SEARCH("Cumplida",AG13)))</formula>
    </cfRule>
    <cfRule type="containsText" dxfId="90" priority="6" operator="containsText" text="Pendiente">
      <formula>NOT(ISERROR(SEARCH("Pendiente",AG13)))</formula>
    </cfRule>
    <cfRule type="containsText" dxfId="89" priority="7" operator="containsText" text="Cumplida">
      <formula>NOT(ISERROR(SEARCH("Cumplida",AG13)))</formula>
    </cfRule>
  </conditionalFormatting>
  <conditionalFormatting sqref="AG13:AG20">
    <cfRule type="containsText" dxfId="88" priority="4" stopIfTrue="1" operator="containsText" text="CUMPLIDA">
      <formula>NOT(ISERROR(SEARCH("CUMPLIDA",AG13)))</formula>
    </cfRule>
  </conditionalFormatting>
  <conditionalFormatting sqref="AG13:AG20">
    <cfRule type="containsText" dxfId="87" priority="3" stopIfTrue="1" operator="containsText" text="INCUMPLIDA">
      <formula>NOT(ISERROR(SEARCH("INCUMPLIDA",AG13)))</formula>
    </cfRule>
  </conditionalFormatting>
  <conditionalFormatting sqref="AG13:AG20">
    <cfRule type="containsText" dxfId="86" priority="2" operator="containsText" text="PENDIENTE">
      <formula>NOT(ISERROR(SEARCH("PENDIENTE",AG13)))</formula>
    </cfRule>
  </conditionalFormatting>
  <conditionalFormatting sqref="AG13:AG20">
    <cfRule type="containsText" dxfId="85" priority="1" stopIfTrue="1" operator="containsText" text="PENDIENTE">
      <formula>NOT(ISERROR(SEARCH("PENDIENTE",AG13)))</formula>
    </cfRule>
  </conditionalFormatting>
  <dataValidations count="12">
    <dataValidation type="list" allowBlank="1" showInputMessage="1" showErrorMessage="1" sqref="H49:H53 H147:H154 P95:P96 H108:H126 P100:P112 P88 P53:P72 P127:P146 P155:P191 P75:P84 H68:H75 H80:H99 P21:P51 H5:H12 P13">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list" allowBlank="1" showInputMessage="1" showErrorMessage="1" sqref="N5:N13 N21:N191">
      <formula1>"Correctiva, Preventiva, Acción de mejora"</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64" zoomScaleNormal="64" workbookViewId="0">
      <pane xSplit="12" ySplit="2" topLeftCell="AP3" activePane="bottomRight" state="frozen"/>
      <selection pane="topRight" activeCell="M1" sqref="M1"/>
      <selection pane="bottomLeft" activeCell="A3" sqref="A3"/>
      <selection pane="bottomRight" activeCell="J5" sqref="J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5.140625" style="739"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750"/>
      <c r="Y1" s="901" t="s">
        <v>858</v>
      </c>
      <c r="Z1" s="901"/>
      <c r="AA1" s="901"/>
      <c r="AB1" s="901"/>
      <c r="AC1" s="901"/>
      <c r="AD1" s="901"/>
      <c r="AE1" s="901"/>
      <c r="AF1" s="901"/>
      <c r="AG1" s="343"/>
      <c r="AH1" s="899" t="s">
        <v>860</v>
      </c>
      <c r="AI1" s="899"/>
      <c r="AJ1" s="899"/>
      <c r="AK1" s="899"/>
      <c r="AL1" s="899"/>
      <c r="AM1" s="899"/>
      <c r="AN1" s="899"/>
      <c r="AO1" s="899"/>
      <c r="AP1" s="344"/>
      <c r="AQ1" s="926" t="s">
        <v>861</v>
      </c>
      <c r="AR1" s="926"/>
      <c r="AS1" s="926"/>
      <c r="AT1" s="926"/>
      <c r="AU1" s="926"/>
      <c r="AV1" s="926"/>
      <c r="AW1" s="926"/>
      <c r="AX1" s="926"/>
      <c r="AY1" s="349"/>
      <c r="AZ1" s="920" t="s">
        <v>862</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345"/>
      <c r="AH2" s="898" t="s">
        <v>30</v>
      </c>
      <c r="AI2" s="898" t="s">
        <v>31</v>
      </c>
      <c r="AJ2" s="898" t="s">
        <v>32</v>
      </c>
      <c r="AK2" s="898" t="s">
        <v>33</v>
      </c>
      <c r="AL2" s="898" t="s">
        <v>74</v>
      </c>
      <c r="AM2" s="898" t="s">
        <v>34</v>
      </c>
      <c r="AN2" s="898" t="s">
        <v>35</v>
      </c>
      <c r="AO2" s="898" t="s">
        <v>36</v>
      </c>
      <c r="AP2" s="346"/>
      <c r="AQ2" s="904" t="s">
        <v>37</v>
      </c>
      <c r="AR2" s="904" t="s">
        <v>38</v>
      </c>
      <c r="AS2" s="904" t="s">
        <v>39</v>
      </c>
      <c r="AT2" s="904" t="s">
        <v>40</v>
      </c>
      <c r="AU2" s="904" t="s">
        <v>75</v>
      </c>
      <c r="AV2" s="904" t="s">
        <v>41</v>
      </c>
      <c r="AW2" s="904" t="s">
        <v>42</v>
      </c>
      <c r="AX2" s="904" t="s">
        <v>43</v>
      </c>
      <c r="AY2" s="350"/>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749" t="s">
        <v>1171</v>
      </c>
      <c r="Y3" s="900"/>
      <c r="Z3" s="900"/>
      <c r="AA3" s="900"/>
      <c r="AB3" s="900"/>
      <c r="AC3" s="900"/>
      <c r="AD3" s="900"/>
      <c r="AE3" s="900"/>
      <c r="AF3" s="900"/>
      <c r="AG3" s="345" t="s">
        <v>44</v>
      </c>
      <c r="AH3" s="898"/>
      <c r="AI3" s="898"/>
      <c r="AJ3" s="898"/>
      <c r="AK3" s="898"/>
      <c r="AL3" s="898"/>
      <c r="AM3" s="898"/>
      <c r="AN3" s="898"/>
      <c r="AO3" s="898"/>
      <c r="AP3" s="346" t="s">
        <v>44</v>
      </c>
      <c r="AQ3" s="904"/>
      <c r="AR3" s="904"/>
      <c r="AS3" s="904"/>
      <c r="AT3" s="904"/>
      <c r="AU3" s="904"/>
      <c r="AV3" s="904"/>
      <c r="AW3" s="904"/>
      <c r="AX3" s="904"/>
      <c r="AY3" s="350" t="s">
        <v>44</v>
      </c>
      <c r="AZ3" s="889"/>
      <c r="BA3" s="889"/>
      <c r="BB3" s="889"/>
      <c r="BC3" s="889"/>
      <c r="BD3" s="889"/>
      <c r="BE3" s="889"/>
      <c r="BF3" s="889"/>
      <c r="BG3" s="889"/>
      <c r="BH3" s="903"/>
      <c r="BI3" s="903"/>
      <c r="BJ3" s="903"/>
      <c r="BK3" s="903"/>
      <c r="BL3" s="902"/>
    </row>
    <row r="4" spans="1:64"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t="s">
        <v>52</v>
      </c>
      <c r="AG4" s="3" t="s">
        <v>68</v>
      </c>
      <c r="AH4" s="4" t="s">
        <v>51</v>
      </c>
      <c r="AI4" s="4" t="s">
        <v>64</v>
      </c>
      <c r="AJ4" s="4" t="s">
        <v>65</v>
      </c>
      <c r="AK4" s="4" t="s">
        <v>66</v>
      </c>
      <c r="AL4" s="4" t="s">
        <v>66</v>
      </c>
      <c r="AM4" s="4" t="s">
        <v>60</v>
      </c>
      <c r="AN4" s="4" t="s">
        <v>67</v>
      </c>
      <c r="AO4" s="4" t="s">
        <v>52</v>
      </c>
      <c r="AP4" s="4"/>
      <c r="AQ4" s="348" t="s">
        <v>51</v>
      </c>
      <c r="AR4" s="348" t="s">
        <v>64</v>
      </c>
      <c r="AS4" s="348" t="s">
        <v>65</v>
      </c>
      <c r="AT4" s="348" t="s">
        <v>66</v>
      </c>
      <c r="AU4" s="348" t="s">
        <v>66</v>
      </c>
      <c r="AV4" s="348" t="s">
        <v>60</v>
      </c>
      <c r="AW4" s="348" t="s">
        <v>67</v>
      </c>
      <c r="AX4" s="348" t="s">
        <v>52</v>
      </c>
      <c r="AY4" s="348"/>
      <c r="AZ4" s="351" t="s">
        <v>51</v>
      </c>
      <c r="BA4" s="351" t="s">
        <v>64</v>
      </c>
      <c r="BB4" s="351" t="s">
        <v>65</v>
      </c>
      <c r="BC4" s="351" t="s">
        <v>66</v>
      </c>
      <c r="BD4" s="351" t="s">
        <v>66</v>
      </c>
      <c r="BE4" s="351" t="s">
        <v>60</v>
      </c>
      <c r="BF4" s="351" t="s">
        <v>67</v>
      </c>
      <c r="BG4" s="351" t="s">
        <v>52</v>
      </c>
      <c r="BH4" s="347" t="s">
        <v>68</v>
      </c>
      <c r="BI4" s="347"/>
      <c r="BJ4" s="398" t="s">
        <v>68</v>
      </c>
      <c r="BK4" s="347"/>
      <c r="BL4" s="902"/>
    </row>
    <row r="5" spans="1:64" s="464" customFormat="1" ht="35.1" customHeight="1" x14ac:dyDescent="0.25">
      <c r="A5" s="542"/>
      <c r="B5" s="542"/>
      <c r="C5" s="548" t="s">
        <v>154</v>
      </c>
      <c r="D5" s="542"/>
      <c r="E5" s="912" t="s">
        <v>648</v>
      </c>
      <c r="F5" s="542"/>
      <c r="G5" s="542">
        <v>1</v>
      </c>
      <c r="H5" s="622" t="s">
        <v>723</v>
      </c>
      <c r="I5" s="623" t="s">
        <v>654</v>
      </c>
      <c r="J5" s="624" t="s">
        <v>755</v>
      </c>
      <c r="K5" s="400" t="s">
        <v>772</v>
      </c>
      <c r="L5" s="624" t="s">
        <v>789</v>
      </c>
      <c r="M5" s="542">
        <v>1</v>
      </c>
      <c r="N5" s="548" t="s">
        <v>69</v>
      </c>
      <c r="O5" s="548" t="str">
        <f>IF(H5="","",VLOOKUP(H5,'[1]Procedimientos Publicar'!$C$6:$E$85,3,FALSE))</f>
        <v>SUB GERENCIA COMERCIAL</v>
      </c>
      <c r="P5" s="548" t="s">
        <v>362</v>
      </c>
      <c r="Q5" s="542"/>
      <c r="R5" s="542"/>
      <c r="S5" s="542"/>
      <c r="T5" s="549">
        <v>1</v>
      </c>
      <c r="U5" s="542"/>
      <c r="V5" s="551">
        <v>43495</v>
      </c>
      <c r="W5" s="551">
        <v>43646</v>
      </c>
      <c r="X5" s="551"/>
      <c r="Y5" s="551">
        <v>43830</v>
      </c>
      <c r="Z5" s="264" t="s">
        <v>637</v>
      </c>
      <c r="AA5" s="542">
        <v>1</v>
      </c>
      <c r="AB5" s="434">
        <f t="shared" ref="AB5:AB41" si="0">(IF(AA5="","",IF(OR($M5=0,$M5="",$Y5=""),"",AA5/$M5)))</f>
        <v>1</v>
      </c>
      <c r="AC5" s="435">
        <f t="shared" ref="AC5:AC41" si="1">(IF(OR($T5="",AB5=""),"",IF(OR($T5=0,AB5=0),0,IF((AB5*100%)/$T5&gt;100%,100%,(AB5*100%)/$T5))))</f>
        <v>1</v>
      </c>
      <c r="AD5" s="460" t="str">
        <f t="shared" ref="AD5:AD41" si="2">IF(AA5="","",IF(AC5&lt;100%, IF(AC5&lt;25%, "ALERTA","EN TERMINO"), IF(AC5=100%, "OK", "EN TERMINO")))</f>
        <v>OK</v>
      </c>
      <c r="AG5" s="462" t="str">
        <f t="shared" ref="AG5:AG41" si="3">IF(AC5=100%,IF(AC5&gt;25%,"CUMPLIDA","PENDIENTE"),IF(AC5&lt;25%,"INCUMPLIDA","PENDIENTE"))</f>
        <v>CUMPLIDA</v>
      </c>
      <c r="BH5" s="462" t="str">
        <f t="shared" ref="BH5:BH41" si="4">IF(AC5=100%,"CUMPLIDA","INCUMPLIDA")</f>
        <v>CUMPLIDA</v>
      </c>
      <c r="BJ5" s="467" t="str">
        <f t="shared" ref="BJ5:BJ41" si="5">IF(AG5="CUMPLIDA","CERRADO","ABIERTO")</f>
        <v>CERRADO</v>
      </c>
    </row>
    <row r="6" spans="1:64" s="464" customFormat="1" ht="35.1" customHeight="1" x14ac:dyDescent="0.25">
      <c r="A6" s="542"/>
      <c r="B6" s="542"/>
      <c r="C6" s="548" t="s">
        <v>154</v>
      </c>
      <c r="D6" s="542"/>
      <c r="E6" s="912"/>
      <c r="F6" s="542"/>
      <c r="G6" s="542">
        <v>2</v>
      </c>
      <c r="H6" s="622" t="s">
        <v>723</v>
      </c>
      <c r="I6" s="623" t="s">
        <v>655</v>
      </c>
      <c r="J6" s="624" t="s">
        <v>756</v>
      </c>
      <c r="K6" s="401" t="s">
        <v>773</v>
      </c>
      <c r="L6" s="624" t="s">
        <v>790</v>
      </c>
      <c r="M6" s="542">
        <v>1</v>
      </c>
      <c r="N6" s="548" t="s">
        <v>69</v>
      </c>
      <c r="O6" s="548" t="str">
        <f>IF(H6="","",VLOOKUP(H6,'[1]Procedimientos Publicar'!$C$6:$E$85,3,FALSE))</f>
        <v>SUB GERENCIA COMERCIAL</v>
      </c>
      <c r="P6" s="548" t="s">
        <v>362</v>
      </c>
      <c r="Q6" s="542"/>
      <c r="R6" s="542"/>
      <c r="S6" s="542"/>
      <c r="T6" s="549">
        <v>1</v>
      </c>
      <c r="U6" s="542"/>
      <c r="V6" s="551">
        <v>43495</v>
      </c>
      <c r="W6" s="551">
        <v>43829</v>
      </c>
      <c r="X6" s="551"/>
      <c r="Y6" s="551">
        <v>43830</v>
      </c>
      <c r="Z6" s="264" t="s">
        <v>638</v>
      </c>
      <c r="AA6" s="542">
        <v>1</v>
      </c>
      <c r="AB6" s="434">
        <f t="shared" si="0"/>
        <v>1</v>
      </c>
      <c r="AC6" s="435">
        <f t="shared" si="1"/>
        <v>1</v>
      </c>
      <c r="AD6" s="460" t="str">
        <f t="shared" si="2"/>
        <v>OK</v>
      </c>
      <c r="AG6" s="462" t="str">
        <f t="shared" si="3"/>
        <v>CUMPLIDA</v>
      </c>
      <c r="BH6" s="462" t="str">
        <f t="shared" si="4"/>
        <v>CUMPLIDA</v>
      </c>
      <c r="BJ6" s="467" t="str">
        <f t="shared" si="5"/>
        <v>CERRADO</v>
      </c>
    </row>
    <row r="7" spans="1:64" s="464" customFormat="1" ht="35.1" customHeight="1" x14ac:dyDescent="0.25">
      <c r="A7" s="542"/>
      <c r="B7" s="542"/>
      <c r="C7" s="548" t="s">
        <v>154</v>
      </c>
      <c r="D7" s="542"/>
      <c r="E7" s="912"/>
      <c r="F7" s="542"/>
      <c r="G7" s="542">
        <v>3</v>
      </c>
      <c r="H7" s="622" t="s">
        <v>723</v>
      </c>
      <c r="I7" s="623" t="s">
        <v>656</v>
      </c>
      <c r="J7" s="624" t="s">
        <v>757</v>
      </c>
      <c r="K7" s="624" t="s">
        <v>774</v>
      </c>
      <c r="L7" s="624" t="s">
        <v>791</v>
      </c>
      <c r="M7" s="542">
        <v>1</v>
      </c>
      <c r="N7" s="548" t="s">
        <v>69</v>
      </c>
      <c r="O7" s="548" t="str">
        <f>IF(H7="","",VLOOKUP(H7,'[1]Procedimientos Publicar'!$C$6:$E$85,3,FALSE))</f>
        <v>SUB GERENCIA COMERCIAL</v>
      </c>
      <c r="P7" s="548" t="s">
        <v>362</v>
      </c>
      <c r="Q7" s="542"/>
      <c r="R7" s="542"/>
      <c r="S7" s="542"/>
      <c r="T7" s="549">
        <v>1</v>
      </c>
      <c r="U7" s="542"/>
      <c r="V7" s="624" t="s">
        <v>805</v>
      </c>
      <c r="W7" s="551">
        <v>43829</v>
      </c>
      <c r="X7" s="551"/>
      <c r="Y7" s="551">
        <v>43830</v>
      </c>
      <c r="Z7" s="581" t="s">
        <v>690</v>
      </c>
      <c r="AA7" s="542">
        <v>0.5</v>
      </c>
      <c r="AB7" s="434">
        <f t="shared" si="0"/>
        <v>0.5</v>
      </c>
      <c r="AC7" s="435">
        <f t="shared" si="1"/>
        <v>0.5</v>
      </c>
      <c r="AD7" s="460" t="str">
        <f t="shared" si="2"/>
        <v>EN TERMINO</v>
      </c>
      <c r="AG7" s="462" t="str">
        <f t="shared" si="3"/>
        <v>PENDIENTE</v>
      </c>
      <c r="AH7" s="5">
        <v>44012</v>
      </c>
      <c r="AI7" s="731" t="s">
        <v>1116</v>
      </c>
      <c r="AJ7" s="464">
        <v>1</v>
      </c>
      <c r="AK7" s="745">
        <f>(IF(AJ7="","",IF(OR($M7=0,$M7="",AH7=""),"",AJ7/$M7)))</f>
        <v>1</v>
      </c>
      <c r="AL7" s="744">
        <f>(IF(OR($T7="",AK7=""),"",IF(OR($T7=0,AK7=0),0,IF((AK7*100%)/$T7&gt;100%,100%,(AK7*100%)/$T7))))</f>
        <v>1</v>
      </c>
      <c r="AM7" s="736" t="str">
        <f>IF(AI7="","",IF(AL7&lt;100%, IF(AL7&lt;50%, "ALERTA","EN TERMINO"), IF(AL7=100%, "OK", "EN TERMINO")))</f>
        <v>OK</v>
      </c>
      <c r="AN7" s="748" t="s">
        <v>1124</v>
      </c>
      <c r="AO7" s="747"/>
      <c r="AP7" s="738" t="str">
        <f>IF(AL7=100%,IF(AL7&gt;50%,"CUMPLIDA","PENDIENTE"),IF(AL7&lt;50%,"INCUMPLIDA","PENDIENTE"))</f>
        <v>CUMPLIDA</v>
      </c>
      <c r="AQ7" s="735"/>
      <c r="AR7" s="735"/>
      <c r="AS7" s="735"/>
      <c r="AT7" s="735"/>
      <c r="AU7" s="735"/>
      <c r="AV7" s="735"/>
      <c r="AW7" s="735"/>
      <c r="AX7" s="735"/>
      <c r="AY7" s="735"/>
      <c r="AZ7" s="735"/>
      <c r="BA7" s="735"/>
      <c r="BB7" s="735"/>
      <c r="BC7" s="735"/>
      <c r="BD7" s="735"/>
      <c r="BE7" s="735"/>
      <c r="BF7" s="735"/>
      <c r="BG7" s="735"/>
      <c r="BH7" s="738" t="str">
        <f>IF(AL7=100%,"CUMPLIDA","INCUMPLIDA")</f>
        <v>CUMPLIDA</v>
      </c>
      <c r="BI7" s="741"/>
      <c r="BJ7" s="740" t="str">
        <f>IF(AP7="CUMPLIDA","CERRADO","ABIERTO")</f>
        <v>CERRADO</v>
      </c>
    </row>
    <row r="8" spans="1:64" s="464" customFormat="1" ht="35.1" customHeight="1" x14ac:dyDescent="0.25">
      <c r="A8" s="542"/>
      <c r="B8" s="542"/>
      <c r="C8" s="548" t="s">
        <v>154</v>
      </c>
      <c r="D8" s="542"/>
      <c r="E8" s="912"/>
      <c r="F8" s="542"/>
      <c r="G8" s="542">
        <v>4</v>
      </c>
      <c r="H8" s="622" t="s">
        <v>723</v>
      </c>
      <c r="I8" s="623" t="s">
        <v>657</v>
      </c>
      <c r="J8" s="624" t="s">
        <v>758</v>
      </c>
      <c r="K8" s="624" t="s">
        <v>775</v>
      </c>
      <c r="L8" s="624" t="s">
        <v>792</v>
      </c>
      <c r="M8" s="542">
        <v>1</v>
      </c>
      <c r="N8" s="548" t="s">
        <v>69</v>
      </c>
      <c r="O8" s="548" t="str">
        <f>IF(H8="","",VLOOKUP(H8,'[1]Procedimientos Publicar'!$C$6:$E$85,3,FALSE))</f>
        <v>SUB GERENCIA COMERCIAL</v>
      </c>
      <c r="P8" s="548" t="s">
        <v>362</v>
      </c>
      <c r="Q8" s="542"/>
      <c r="R8" s="542"/>
      <c r="S8" s="542"/>
      <c r="T8" s="549">
        <v>1</v>
      </c>
      <c r="U8" s="542"/>
      <c r="V8" s="551">
        <v>43495</v>
      </c>
      <c r="W8" s="551">
        <v>43646</v>
      </c>
      <c r="X8" s="551"/>
      <c r="Y8" s="551">
        <v>43830</v>
      </c>
      <c r="Z8" s="581" t="s">
        <v>1110</v>
      </c>
      <c r="AA8" s="542">
        <v>0.5</v>
      </c>
      <c r="AB8" s="434">
        <f t="shared" si="0"/>
        <v>0.5</v>
      </c>
      <c r="AC8" s="435">
        <f t="shared" si="1"/>
        <v>0.5</v>
      </c>
      <c r="AD8" s="460" t="str">
        <f t="shared" si="2"/>
        <v>EN TERMINO</v>
      </c>
      <c r="AG8" s="462" t="str">
        <f t="shared" si="3"/>
        <v>PENDIENTE</v>
      </c>
      <c r="AH8" s="5">
        <v>44012</v>
      </c>
      <c r="AI8" s="734" t="s">
        <v>1117</v>
      </c>
      <c r="AJ8" s="464">
        <v>1</v>
      </c>
      <c r="AK8" s="745">
        <f>(IF(AJ8="","",IF(OR($M8=0,$M8="",AH8=""),"",AJ8/$M8)))</f>
        <v>1</v>
      </c>
      <c r="AL8" s="744">
        <f>(IF(OR($T8="",AK8=""),"",IF(OR($T8=0,AK8=0),0,IF((AK8*100%)/$T8&gt;100%,100%,(AK8*100%)/$T8))))</f>
        <v>1</v>
      </c>
      <c r="AM8" s="736" t="str">
        <f>IF(AI8="","",IF(AL8&lt;100%, IF(AL8&lt;50%, "ALERTA","EN TERMINO"), IF(AL8=100%, "OK", "EN TERMINO")))</f>
        <v>OK</v>
      </c>
      <c r="AN8" s="748" t="s">
        <v>1124</v>
      </c>
      <c r="AP8" s="738" t="str">
        <f>IF(AL8=100%,IF(AL8&gt;50%,"CUMPLIDA","PENDIENTE"),IF(AL8&lt;50%,"INCUMPLIDA","PENDIENTE"))</f>
        <v>CUMPLIDA</v>
      </c>
      <c r="BH8" s="738" t="str">
        <f>IF(AL8=100%,"CUMPLIDA","INCUMPLIDA")</f>
        <v>CUMPLIDA</v>
      </c>
      <c r="BJ8" s="740" t="str">
        <f>IF(AP8="CUMPLIDA","CERRADO","ABIERTO")</f>
        <v>CERRADO</v>
      </c>
    </row>
    <row r="9" spans="1:64" s="464" customFormat="1" ht="35.1" customHeight="1" x14ac:dyDescent="0.25">
      <c r="A9" s="542"/>
      <c r="B9" s="542"/>
      <c r="C9" s="548" t="s">
        <v>154</v>
      </c>
      <c r="D9" s="542"/>
      <c r="E9" s="912"/>
      <c r="F9" s="542"/>
      <c r="G9" s="542">
        <v>5</v>
      </c>
      <c r="H9" s="622" t="s">
        <v>723</v>
      </c>
      <c r="I9" s="623" t="s">
        <v>658</v>
      </c>
      <c r="J9" s="624" t="s">
        <v>759</v>
      </c>
      <c r="K9" s="624" t="s">
        <v>776</v>
      </c>
      <c r="L9" s="647" t="s">
        <v>639</v>
      </c>
      <c r="M9" s="542">
        <v>1</v>
      </c>
      <c r="N9" s="548" t="s">
        <v>69</v>
      </c>
      <c r="O9" s="548" t="str">
        <f>IF(H9="","",VLOOKUP(H9,'[1]Procedimientos Publicar'!$C$6:$E$85,3,FALSE))</f>
        <v>SUB GERENCIA COMERCIAL</v>
      </c>
      <c r="P9" s="548" t="s">
        <v>362</v>
      </c>
      <c r="Q9" s="542"/>
      <c r="R9" s="542"/>
      <c r="S9" s="542"/>
      <c r="T9" s="549">
        <v>1</v>
      </c>
      <c r="U9" s="542"/>
      <c r="V9" s="542" t="s">
        <v>639</v>
      </c>
      <c r="W9" s="542" t="s">
        <v>639</v>
      </c>
      <c r="X9" s="542"/>
      <c r="Y9" s="551">
        <v>43830</v>
      </c>
      <c r="Z9" s="648" t="s">
        <v>639</v>
      </c>
      <c r="AA9" s="542"/>
      <c r="AB9" s="434" t="str">
        <f t="shared" si="0"/>
        <v/>
      </c>
      <c r="AC9" s="435" t="str">
        <f t="shared" si="1"/>
        <v/>
      </c>
      <c r="AD9" s="460" t="str">
        <f t="shared" si="2"/>
        <v/>
      </c>
      <c r="AG9" s="462"/>
      <c r="AH9" s="5">
        <v>44012</v>
      </c>
      <c r="AN9" s="359" t="s">
        <v>1132</v>
      </c>
      <c r="AQ9" s="5">
        <v>44150</v>
      </c>
      <c r="BH9" s="738" t="str">
        <f>IF(AL9=100%,"CUMPLIDA","INCUMPLIDA")</f>
        <v>INCUMPLIDA</v>
      </c>
      <c r="BJ9" s="740" t="str">
        <f>IF(AP9="CUMPLIDA","CERRADO","ABIERTO")</f>
        <v>ABIERTO</v>
      </c>
    </row>
    <row r="10" spans="1:64" s="464" customFormat="1" ht="35.1" customHeight="1" x14ac:dyDescent="0.25">
      <c r="A10" s="542"/>
      <c r="B10" s="542"/>
      <c r="C10" s="548" t="s">
        <v>154</v>
      </c>
      <c r="D10" s="542"/>
      <c r="E10" s="912"/>
      <c r="F10" s="542"/>
      <c r="G10" s="542">
        <v>6</v>
      </c>
      <c r="H10" s="622" t="s">
        <v>723</v>
      </c>
      <c r="I10" s="623" t="s">
        <v>628</v>
      </c>
      <c r="J10" s="624" t="s">
        <v>760</v>
      </c>
      <c r="K10" s="624" t="s">
        <v>777</v>
      </c>
      <c r="L10" s="624" t="s">
        <v>793</v>
      </c>
      <c r="M10" s="542">
        <v>1</v>
      </c>
      <c r="N10" s="548" t="s">
        <v>69</v>
      </c>
      <c r="O10" s="548" t="str">
        <f>IF(H10="","",VLOOKUP(H10,'[1]Procedimientos Publicar'!$C$6:$E$85,3,FALSE))</f>
        <v>SUB GERENCIA COMERCIAL</v>
      </c>
      <c r="P10" s="548" t="s">
        <v>362</v>
      </c>
      <c r="Q10" s="542"/>
      <c r="R10" s="542"/>
      <c r="S10" s="542"/>
      <c r="T10" s="549">
        <v>1</v>
      </c>
      <c r="U10" s="542"/>
      <c r="V10" s="551">
        <v>43495</v>
      </c>
      <c r="W10" s="551">
        <v>43799</v>
      </c>
      <c r="X10" s="551"/>
      <c r="Y10" s="551">
        <v>43830</v>
      </c>
      <c r="Z10" s="581" t="s">
        <v>1111</v>
      </c>
      <c r="AA10" s="542">
        <v>0.5</v>
      </c>
      <c r="AB10" s="434">
        <f t="shared" si="0"/>
        <v>0.5</v>
      </c>
      <c r="AC10" s="435">
        <f t="shared" si="1"/>
        <v>0.5</v>
      </c>
      <c r="AD10" s="460" t="str">
        <f t="shared" si="2"/>
        <v>EN TERMINO</v>
      </c>
      <c r="AG10" s="462" t="str">
        <f t="shared" si="3"/>
        <v>PENDIENTE</v>
      </c>
      <c r="AH10" s="5">
        <v>44012</v>
      </c>
      <c r="AI10" s="734" t="s">
        <v>1118</v>
      </c>
      <c r="AJ10" s="464">
        <v>1</v>
      </c>
      <c r="AK10" s="745">
        <f>(IF(AJ10="","",IF(OR($M10=0,$M10="",AH10=""),"",AJ10/$M10)))</f>
        <v>1</v>
      </c>
      <c r="AL10" s="744">
        <f>(IF(OR($T10="",AK10=""),"",IF(OR($T10=0,AK10=0),0,IF((AK10*100%)/$T10&gt;100%,100%,(AK10*100%)/$T10))))</f>
        <v>1</v>
      </c>
      <c r="AM10" s="736" t="str">
        <f>IF(AI10="","",IF(AL10&lt;100%, IF(AL10&lt;50%, "ALERTA","EN TERMINO"), IF(AL10=100%, "OK", "EN TERMINO")))</f>
        <v>OK</v>
      </c>
      <c r="AN10" s="748" t="s">
        <v>1124</v>
      </c>
      <c r="AP10" s="738" t="str">
        <f>IF(AL10=100%,IF(AL10&gt;50%,"CUMPLIDA","PENDIENTE"),IF(AL10&lt;50%,"INCUMPLIDA","PENDIENTE"))</f>
        <v>CUMPLIDA</v>
      </c>
      <c r="BH10" s="462" t="str">
        <f>IF(AJ10=100%,"CUMPLIDA","INCUMPLIDA")</f>
        <v>CUMPLIDA</v>
      </c>
      <c r="BJ10" s="740" t="str">
        <f>IF(AP10="CUMPLIDA","CERRADO","ABIERTO")</f>
        <v>CERRADO</v>
      </c>
    </row>
    <row r="11" spans="1:64" s="464" customFormat="1" ht="35.1" customHeight="1" x14ac:dyDescent="0.25">
      <c r="A11" s="542"/>
      <c r="B11" s="542"/>
      <c r="C11" s="548" t="s">
        <v>154</v>
      </c>
      <c r="D11" s="542"/>
      <c r="E11" s="912"/>
      <c r="F11" s="542"/>
      <c r="G11" s="542">
        <v>7</v>
      </c>
      <c r="H11" s="622" t="s">
        <v>723</v>
      </c>
      <c r="I11" s="623" t="s">
        <v>629</v>
      </c>
      <c r="J11" s="624" t="s">
        <v>761</v>
      </c>
      <c r="K11" s="624" t="s">
        <v>778</v>
      </c>
      <c r="L11" s="624" t="s">
        <v>794</v>
      </c>
      <c r="M11" s="542">
        <v>1</v>
      </c>
      <c r="N11" s="548" t="s">
        <v>69</v>
      </c>
      <c r="O11" s="548" t="str">
        <f>IF(H11="","",VLOOKUP(H11,'[1]Procedimientos Publicar'!$C$6:$E$85,3,FALSE))</f>
        <v>SUB GERENCIA COMERCIAL</v>
      </c>
      <c r="P11" s="548" t="s">
        <v>362</v>
      </c>
      <c r="Q11" s="542"/>
      <c r="R11" s="542"/>
      <c r="S11" s="542"/>
      <c r="T11" s="549">
        <v>1</v>
      </c>
      <c r="U11" s="542"/>
      <c r="V11" s="551">
        <v>43495</v>
      </c>
      <c r="W11" s="551">
        <v>43799</v>
      </c>
      <c r="X11" s="551"/>
      <c r="Y11" s="551">
        <v>43830</v>
      </c>
      <c r="Z11" s="264" t="s">
        <v>1112</v>
      </c>
      <c r="AA11" s="542">
        <v>1</v>
      </c>
      <c r="AB11" s="434">
        <f t="shared" si="0"/>
        <v>1</v>
      </c>
      <c r="AC11" s="435">
        <f t="shared" si="1"/>
        <v>1</v>
      </c>
      <c r="AD11" s="460" t="str">
        <f t="shared" si="2"/>
        <v>OK</v>
      </c>
      <c r="AG11" s="462" t="str">
        <f t="shared" si="3"/>
        <v>CUMPLIDA</v>
      </c>
      <c r="BH11" s="462" t="str">
        <f t="shared" si="4"/>
        <v>CUMPLIDA</v>
      </c>
      <c r="BJ11" s="467" t="str">
        <f t="shared" si="5"/>
        <v>CERRADO</v>
      </c>
    </row>
    <row r="12" spans="1:64" s="464" customFormat="1" ht="35.1" customHeight="1" x14ac:dyDescent="0.25">
      <c r="A12" s="542"/>
      <c r="B12" s="542"/>
      <c r="C12" s="548" t="s">
        <v>154</v>
      </c>
      <c r="D12" s="542"/>
      <c r="E12" s="912"/>
      <c r="F12" s="542"/>
      <c r="G12" s="542">
        <v>8</v>
      </c>
      <c r="H12" s="622" t="s">
        <v>723</v>
      </c>
      <c r="I12" s="623" t="s">
        <v>630</v>
      </c>
      <c r="J12" s="624" t="s">
        <v>762</v>
      </c>
      <c r="K12" s="624" t="s">
        <v>779</v>
      </c>
      <c r="L12" s="624" t="s">
        <v>795</v>
      </c>
      <c r="M12" s="542">
        <v>1</v>
      </c>
      <c r="N12" s="548" t="s">
        <v>69</v>
      </c>
      <c r="O12" s="548" t="str">
        <f>IF(H12="","",VLOOKUP(H12,'[1]Procedimientos Publicar'!$C$6:$E$85,3,FALSE))</f>
        <v>SUB GERENCIA COMERCIAL</v>
      </c>
      <c r="P12" s="548" t="s">
        <v>362</v>
      </c>
      <c r="Q12" s="542"/>
      <c r="R12" s="542"/>
      <c r="S12" s="542"/>
      <c r="T12" s="549">
        <v>1</v>
      </c>
      <c r="U12" s="542"/>
      <c r="V12" s="551">
        <v>43495</v>
      </c>
      <c r="W12" s="551">
        <v>43799</v>
      </c>
      <c r="X12" s="551"/>
      <c r="Y12" s="551">
        <v>43830</v>
      </c>
      <c r="Z12" s="264" t="s">
        <v>640</v>
      </c>
      <c r="AA12" s="542">
        <v>1</v>
      </c>
      <c r="AB12" s="434">
        <f t="shared" si="0"/>
        <v>1</v>
      </c>
      <c r="AC12" s="435">
        <f t="shared" si="1"/>
        <v>1</v>
      </c>
      <c r="AD12" s="460" t="str">
        <f t="shared" si="2"/>
        <v>OK</v>
      </c>
      <c r="AG12" s="462" t="str">
        <f t="shared" si="3"/>
        <v>CUMPLIDA</v>
      </c>
      <c r="BH12" s="462" t="str">
        <f t="shared" si="4"/>
        <v>CUMPLIDA</v>
      </c>
      <c r="BJ12" s="467" t="str">
        <f t="shared" si="5"/>
        <v>CERRADO</v>
      </c>
    </row>
    <row r="13" spans="1:64" s="464" customFormat="1" ht="35.1" customHeight="1" x14ac:dyDescent="0.25">
      <c r="A13" s="542"/>
      <c r="B13" s="542"/>
      <c r="C13" s="548" t="s">
        <v>154</v>
      </c>
      <c r="D13" s="542"/>
      <c r="E13" s="912"/>
      <c r="F13" s="542"/>
      <c r="G13" s="542">
        <v>9</v>
      </c>
      <c r="H13" s="622" t="s">
        <v>723</v>
      </c>
      <c r="I13" s="624" t="s">
        <v>659</v>
      </c>
      <c r="J13" s="624" t="s">
        <v>763</v>
      </c>
      <c r="K13" s="624" t="s">
        <v>780</v>
      </c>
      <c r="L13" s="624" t="s">
        <v>796</v>
      </c>
      <c r="M13" s="542">
        <v>1</v>
      </c>
      <c r="N13" s="548" t="s">
        <v>69</v>
      </c>
      <c r="O13" s="548" t="str">
        <f>IF(H13="","",VLOOKUP(H13,'[1]Procedimientos Publicar'!$C$6:$E$85,3,FALSE))</f>
        <v>SUB GERENCIA COMERCIAL</v>
      </c>
      <c r="P13" s="548" t="s">
        <v>362</v>
      </c>
      <c r="Q13" s="542"/>
      <c r="R13" s="542"/>
      <c r="S13" s="542"/>
      <c r="T13" s="549">
        <v>1</v>
      </c>
      <c r="U13" s="542"/>
      <c r="V13" s="551">
        <v>43495</v>
      </c>
      <c r="W13" s="551">
        <v>43799</v>
      </c>
      <c r="X13" s="551"/>
      <c r="Y13" s="551">
        <v>43830</v>
      </c>
      <c r="Z13" s="264" t="s">
        <v>641</v>
      </c>
      <c r="AA13" s="542">
        <v>1</v>
      </c>
      <c r="AB13" s="434">
        <f t="shared" si="0"/>
        <v>1</v>
      </c>
      <c r="AC13" s="435">
        <f t="shared" si="1"/>
        <v>1</v>
      </c>
      <c r="AD13" s="460" t="str">
        <f t="shared" si="2"/>
        <v>OK</v>
      </c>
      <c r="AG13" s="462" t="str">
        <f t="shared" si="3"/>
        <v>CUMPLIDA</v>
      </c>
      <c r="BH13" s="462" t="str">
        <f t="shared" si="4"/>
        <v>CUMPLIDA</v>
      </c>
      <c r="BJ13" s="467" t="str">
        <f t="shared" si="5"/>
        <v>CERRADO</v>
      </c>
    </row>
    <row r="14" spans="1:64" s="464" customFormat="1" ht="35.1" customHeight="1" x14ac:dyDescent="0.25">
      <c r="A14" s="542"/>
      <c r="B14" s="542"/>
      <c r="C14" s="548" t="s">
        <v>154</v>
      </c>
      <c r="D14" s="542"/>
      <c r="E14" s="912"/>
      <c r="F14" s="542"/>
      <c r="G14" s="542">
        <v>10</v>
      </c>
      <c r="H14" s="622" t="s">
        <v>723</v>
      </c>
      <c r="I14" s="624" t="s">
        <v>660</v>
      </c>
      <c r="J14" s="624" t="s">
        <v>764</v>
      </c>
      <c r="K14" s="624" t="s">
        <v>781</v>
      </c>
      <c r="L14" s="624" t="s">
        <v>797</v>
      </c>
      <c r="M14" s="542">
        <v>1</v>
      </c>
      <c r="N14" s="548" t="s">
        <v>69</v>
      </c>
      <c r="O14" s="548" t="str">
        <f>IF(H14="","",VLOOKUP(H14,'[1]Procedimientos Publicar'!$C$6:$E$85,3,FALSE))</f>
        <v>SUB GERENCIA COMERCIAL</v>
      </c>
      <c r="P14" s="548" t="s">
        <v>362</v>
      </c>
      <c r="Q14" s="542"/>
      <c r="R14" s="542"/>
      <c r="S14" s="542"/>
      <c r="T14" s="549">
        <v>1</v>
      </c>
      <c r="U14" s="542"/>
      <c r="V14" s="551">
        <v>43495</v>
      </c>
      <c r="W14" s="551">
        <v>43799</v>
      </c>
      <c r="X14" s="551"/>
      <c r="Y14" s="551">
        <v>43830</v>
      </c>
      <c r="Z14" s="264" t="s">
        <v>642</v>
      </c>
      <c r="AA14" s="542">
        <v>1</v>
      </c>
      <c r="AB14" s="434">
        <f t="shared" si="0"/>
        <v>1</v>
      </c>
      <c r="AC14" s="435">
        <f t="shared" si="1"/>
        <v>1</v>
      </c>
      <c r="AD14" s="460" t="str">
        <f t="shared" si="2"/>
        <v>OK</v>
      </c>
      <c r="AG14" s="462" t="str">
        <f t="shared" si="3"/>
        <v>CUMPLIDA</v>
      </c>
      <c r="BH14" s="462" t="str">
        <f t="shared" si="4"/>
        <v>CUMPLIDA</v>
      </c>
      <c r="BJ14" s="467" t="str">
        <f t="shared" si="5"/>
        <v>CERRADO</v>
      </c>
    </row>
    <row r="15" spans="1:64" s="464" customFormat="1" ht="35.1" customHeight="1" x14ac:dyDescent="0.25">
      <c r="A15" s="542"/>
      <c r="B15" s="542"/>
      <c r="C15" s="548" t="s">
        <v>154</v>
      </c>
      <c r="D15" s="542"/>
      <c r="E15" s="912"/>
      <c r="F15" s="542"/>
      <c r="G15" s="542">
        <v>11</v>
      </c>
      <c r="H15" s="622" t="s">
        <v>723</v>
      </c>
      <c r="I15" s="623" t="s">
        <v>661</v>
      </c>
      <c r="J15" s="624" t="s">
        <v>765</v>
      </c>
      <c r="K15" s="624" t="s">
        <v>782</v>
      </c>
      <c r="L15" s="624" t="s">
        <v>798</v>
      </c>
      <c r="M15" s="542">
        <v>1</v>
      </c>
      <c r="N15" s="548" t="s">
        <v>69</v>
      </c>
      <c r="O15" s="548" t="str">
        <f>IF(H15="","",VLOOKUP(H15,'[1]Procedimientos Publicar'!$C$6:$E$85,3,FALSE))</f>
        <v>SUB GERENCIA COMERCIAL</v>
      </c>
      <c r="P15" s="548" t="s">
        <v>362</v>
      </c>
      <c r="Q15" s="542"/>
      <c r="R15" s="542"/>
      <c r="S15" s="542"/>
      <c r="T15" s="549">
        <v>1</v>
      </c>
      <c r="U15" s="542"/>
      <c r="V15" s="551">
        <v>43495</v>
      </c>
      <c r="W15" s="551">
        <v>43829</v>
      </c>
      <c r="X15" s="551"/>
      <c r="Y15" s="551">
        <v>43830</v>
      </c>
      <c r="Z15" s="264" t="s">
        <v>643</v>
      </c>
      <c r="AA15" s="542">
        <v>1</v>
      </c>
      <c r="AB15" s="434">
        <f t="shared" si="0"/>
        <v>1</v>
      </c>
      <c r="AC15" s="435">
        <f t="shared" si="1"/>
        <v>1</v>
      </c>
      <c r="AD15" s="460" t="str">
        <f t="shared" si="2"/>
        <v>OK</v>
      </c>
      <c r="AG15" s="462" t="str">
        <f t="shared" si="3"/>
        <v>CUMPLIDA</v>
      </c>
      <c r="BH15" s="462" t="str">
        <f t="shared" si="4"/>
        <v>CUMPLIDA</v>
      </c>
      <c r="BJ15" s="467" t="str">
        <f t="shared" si="5"/>
        <v>CERRADO</v>
      </c>
    </row>
    <row r="16" spans="1:64" s="464" customFormat="1" ht="35.1" customHeight="1" x14ac:dyDescent="0.25">
      <c r="A16" s="542"/>
      <c r="B16" s="542"/>
      <c r="C16" s="548" t="s">
        <v>154</v>
      </c>
      <c r="D16" s="542"/>
      <c r="E16" s="912"/>
      <c r="F16" s="542"/>
      <c r="G16" s="542">
        <v>12</v>
      </c>
      <c r="H16" s="622" t="s">
        <v>723</v>
      </c>
      <c r="I16" s="623" t="s">
        <v>662</v>
      </c>
      <c r="J16" s="624" t="s">
        <v>765</v>
      </c>
      <c r="K16" s="624" t="s">
        <v>783</v>
      </c>
      <c r="L16" s="624" t="str">
        <f>+L15</f>
        <v>Un Instructivo reglamentario de los cupos de la Entidad</v>
      </c>
      <c r="M16" s="542">
        <v>1</v>
      </c>
      <c r="N16" s="548" t="s">
        <v>69</v>
      </c>
      <c r="O16" s="548" t="str">
        <f>IF(H16="","",VLOOKUP(H16,'[1]Procedimientos Publicar'!$C$6:$E$85,3,FALSE))</f>
        <v>SUB GERENCIA COMERCIAL</v>
      </c>
      <c r="P16" s="548" t="s">
        <v>362</v>
      </c>
      <c r="Q16" s="542"/>
      <c r="R16" s="542"/>
      <c r="S16" s="542"/>
      <c r="T16" s="549">
        <v>1</v>
      </c>
      <c r="U16" s="542"/>
      <c r="V16" s="551">
        <v>43495</v>
      </c>
      <c r="W16" s="551">
        <v>43829</v>
      </c>
      <c r="X16" s="551"/>
      <c r="Y16" s="551">
        <v>43830</v>
      </c>
      <c r="Z16" s="264" t="s">
        <v>643</v>
      </c>
      <c r="AA16" s="542">
        <v>1</v>
      </c>
      <c r="AB16" s="434">
        <f t="shared" si="0"/>
        <v>1</v>
      </c>
      <c r="AC16" s="435">
        <f t="shared" si="1"/>
        <v>1</v>
      </c>
      <c r="AD16" s="460" t="str">
        <f t="shared" si="2"/>
        <v>OK</v>
      </c>
      <c r="AG16" s="462" t="str">
        <f t="shared" si="3"/>
        <v>CUMPLIDA</v>
      </c>
      <c r="BH16" s="462" t="str">
        <f t="shared" si="4"/>
        <v>CUMPLIDA</v>
      </c>
      <c r="BJ16" s="467" t="str">
        <f t="shared" si="5"/>
        <v>CERRADO</v>
      </c>
    </row>
    <row r="17" spans="1:62" s="464" customFormat="1" ht="35.1" customHeight="1" x14ac:dyDescent="0.25">
      <c r="A17" s="542"/>
      <c r="B17" s="542"/>
      <c r="C17" s="548" t="s">
        <v>154</v>
      </c>
      <c r="D17" s="542"/>
      <c r="E17" s="912"/>
      <c r="F17" s="542"/>
      <c r="G17" s="542">
        <v>13</v>
      </c>
      <c r="H17" s="622" t="s">
        <v>723</v>
      </c>
      <c r="I17" s="623" t="s">
        <v>631</v>
      </c>
      <c r="J17" s="624" t="s">
        <v>765</v>
      </c>
      <c r="K17" s="624" t="s">
        <v>783</v>
      </c>
      <c r="L17" s="624" t="str">
        <f>+L16</f>
        <v>Un Instructivo reglamentario de los cupos de la Entidad</v>
      </c>
      <c r="M17" s="542">
        <v>1</v>
      </c>
      <c r="N17" s="548" t="s">
        <v>69</v>
      </c>
      <c r="O17" s="548" t="str">
        <f>IF(H17="","",VLOOKUP(H17,'[1]Procedimientos Publicar'!$C$6:$E$85,3,FALSE))</f>
        <v>SUB GERENCIA COMERCIAL</v>
      </c>
      <c r="P17" s="548" t="s">
        <v>362</v>
      </c>
      <c r="Q17" s="542"/>
      <c r="R17" s="542"/>
      <c r="S17" s="542"/>
      <c r="T17" s="549">
        <v>1</v>
      </c>
      <c r="U17" s="542"/>
      <c r="V17" s="551">
        <v>43495</v>
      </c>
      <c r="W17" s="551">
        <v>43829</v>
      </c>
      <c r="X17" s="551"/>
      <c r="Y17" s="551">
        <v>43830</v>
      </c>
      <c r="Z17" s="264" t="s">
        <v>643</v>
      </c>
      <c r="AA17" s="542">
        <v>1</v>
      </c>
      <c r="AB17" s="434">
        <f t="shared" si="0"/>
        <v>1</v>
      </c>
      <c r="AC17" s="435">
        <f t="shared" si="1"/>
        <v>1</v>
      </c>
      <c r="AD17" s="460" t="str">
        <f t="shared" si="2"/>
        <v>OK</v>
      </c>
      <c r="AG17" s="462" t="str">
        <f t="shared" si="3"/>
        <v>CUMPLIDA</v>
      </c>
      <c r="BH17" s="462" t="str">
        <f t="shared" si="4"/>
        <v>CUMPLIDA</v>
      </c>
      <c r="BJ17" s="467" t="str">
        <f t="shared" si="5"/>
        <v>CERRADO</v>
      </c>
    </row>
    <row r="18" spans="1:62" s="464" customFormat="1" ht="35.1" customHeight="1" x14ac:dyDescent="0.25">
      <c r="A18" s="542"/>
      <c r="B18" s="542"/>
      <c r="C18" s="548" t="s">
        <v>154</v>
      </c>
      <c r="D18" s="542"/>
      <c r="E18" s="912"/>
      <c r="F18" s="542"/>
      <c r="G18" s="542">
        <v>14</v>
      </c>
      <c r="H18" s="622" t="s">
        <v>723</v>
      </c>
      <c r="I18" s="624" t="s">
        <v>663</v>
      </c>
      <c r="J18" s="624" t="s">
        <v>765</v>
      </c>
      <c r="K18" s="624" t="s">
        <v>783</v>
      </c>
      <c r="L18" s="624" t="str">
        <f>+L17</f>
        <v>Un Instructivo reglamentario de los cupos de la Entidad</v>
      </c>
      <c r="M18" s="542">
        <v>1</v>
      </c>
      <c r="N18" s="548" t="s">
        <v>69</v>
      </c>
      <c r="O18" s="548" t="str">
        <f>IF(H18="","",VLOOKUP(H18,'[1]Procedimientos Publicar'!$C$6:$E$85,3,FALSE))</f>
        <v>SUB GERENCIA COMERCIAL</v>
      </c>
      <c r="P18" s="548" t="s">
        <v>362</v>
      </c>
      <c r="Q18" s="542"/>
      <c r="R18" s="542"/>
      <c r="S18" s="542"/>
      <c r="T18" s="549">
        <v>1</v>
      </c>
      <c r="U18" s="542"/>
      <c r="V18" s="551">
        <v>43495</v>
      </c>
      <c r="W18" s="551">
        <v>43829</v>
      </c>
      <c r="X18" s="551"/>
      <c r="Y18" s="551">
        <v>43830</v>
      </c>
      <c r="Z18" s="264" t="s">
        <v>643</v>
      </c>
      <c r="AA18" s="542">
        <v>1</v>
      </c>
      <c r="AB18" s="434">
        <f>(IF(AA18="","",IF(OR($M18=0,$M18="",$Y18=""),"",AA18/$M18)))</f>
        <v>1</v>
      </c>
      <c r="AC18" s="435">
        <f t="shared" si="1"/>
        <v>1</v>
      </c>
      <c r="AD18" s="460" t="str">
        <f t="shared" si="2"/>
        <v>OK</v>
      </c>
      <c r="AG18" s="462" t="str">
        <f t="shared" si="3"/>
        <v>CUMPLIDA</v>
      </c>
      <c r="BH18" s="462" t="str">
        <f t="shared" si="4"/>
        <v>CUMPLIDA</v>
      </c>
      <c r="BJ18" s="467" t="str">
        <f>IF(AG18="CUMPLIDA","CERRADO","ABIERTO")</f>
        <v>CERRADO</v>
      </c>
    </row>
    <row r="19" spans="1:62" s="464" customFormat="1" ht="35.1" customHeight="1" x14ac:dyDescent="0.25">
      <c r="A19" s="542"/>
      <c r="B19" s="542"/>
      <c r="C19" s="548" t="s">
        <v>154</v>
      </c>
      <c r="D19" s="542"/>
      <c r="E19" s="912"/>
      <c r="F19" s="542"/>
      <c r="G19" s="542">
        <v>15</v>
      </c>
      <c r="H19" s="622" t="s">
        <v>723</v>
      </c>
      <c r="I19" s="624" t="s">
        <v>632</v>
      </c>
      <c r="J19" s="624" t="s">
        <v>766</v>
      </c>
      <c r="K19" s="624" t="s">
        <v>784</v>
      </c>
      <c r="L19" s="624" t="s">
        <v>799</v>
      </c>
      <c r="M19" s="542">
        <v>1</v>
      </c>
      <c r="N19" s="548" t="s">
        <v>69</v>
      </c>
      <c r="O19" s="548" t="str">
        <f>IF(H19="","",VLOOKUP(H19,'[1]Procedimientos Publicar'!$C$6:$E$85,3,FALSE))</f>
        <v>SUB GERENCIA COMERCIAL</v>
      </c>
      <c r="P19" s="548" t="s">
        <v>362</v>
      </c>
      <c r="Q19" s="542"/>
      <c r="R19" s="542"/>
      <c r="S19" s="542"/>
      <c r="T19" s="549">
        <v>1</v>
      </c>
      <c r="U19" s="542"/>
      <c r="V19" s="551">
        <v>43495</v>
      </c>
      <c r="W19" s="551">
        <v>43829</v>
      </c>
      <c r="X19" s="551"/>
      <c r="Y19" s="551">
        <v>43830</v>
      </c>
      <c r="Z19" s="581" t="s">
        <v>644</v>
      </c>
      <c r="AA19" s="542">
        <v>0.5</v>
      </c>
      <c r="AB19" s="434">
        <f>(IF(AA19="","",IF(OR($M19=0,$M19="",$Y19=""),"",AA19/$M19)))</f>
        <v>0.5</v>
      </c>
      <c r="AC19" s="435">
        <f t="shared" si="1"/>
        <v>0.5</v>
      </c>
      <c r="AD19" s="460" t="str">
        <f t="shared" si="2"/>
        <v>EN TERMINO</v>
      </c>
      <c r="AG19" s="462" t="str">
        <f t="shared" si="3"/>
        <v>PENDIENTE</v>
      </c>
      <c r="AH19" s="5">
        <v>44012</v>
      </c>
      <c r="AI19" s="734" t="s">
        <v>1121</v>
      </c>
      <c r="AJ19" s="464">
        <v>1</v>
      </c>
      <c r="AK19" s="745">
        <f>(IF(AJ19="","",IF(OR($M19=0,$M19="",AH19=""),"",AJ19/$M19)))</f>
        <v>1</v>
      </c>
      <c r="AL19" s="744">
        <f>(IF(OR($T19="",AK19=""),"",IF(OR($T19=0,AK19=0),0,IF((AK19*100%)/$T19&gt;100%,100%,(AK19*100%)/$T19))))</f>
        <v>1</v>
      </c>
      <c r="AM19" s="736" t="str">
        <f>IF(AI19="","",IF(AL19&lt;100%, IF(AL19&lt;50%, "ALERTA","EN TERMINO"), IF(AL19=100%, "OK", "EN TERMINO")))</f>
        <v>OK</v>
      </c>
      <c r="AN19" s="748" t="s">
        <v>1124</v>
      </c>
      <c r="AO19" s="739"/>
      <c r="AP19" s="738" t="str">
        <f>IF(AL19=100%,IF(AL19&gt;50%,"CUMPLIDA","PENDIENTE"),IF(AL19&lt;50%,"INCUMPLIDA","PENDIENTE"))</f>
        <v>CUMPLIDA</v>
      </c>
      <c r="AQ19" s="739"/>
      <c r="AR19" s="739"/>
      <c r="AS19" s="739"/>
      <c r="AT19" s="739"/>
      <c r="AU19" s="739"/>
      <c r="AV19" s="739"/>
      <c r="AW19" s="739"/>
      <c r="AX19" s="739"/>
      <c r="AY19" s="739"/>
      <c r="AZ19" s="739"/>
      <c r="BA19" s="739"/>
      <c r="BB19" s="739"/>
      <c r="BC19" s="739"/>
      <c r="BD19" s="739"/>
      <c r="BE19" s="739"/>
      <c r="BF19" s="739"/>
      <c r="BG19" s="739"/>
      <c r="BH19" s="738" t="str">
        <f>IF(AL19=100%,"CUMPLIDA","INCUMPLIDA")</f>
        <v>CUMPLIDA</v>
      </c>
      <c r="BJ19" s="740" t="str">
        <f>IF(BH19="CUMPLIDA","CERRADO","ABIERTO")</f>
        <v>CERRADO</v>
      </c>
    </row>
    <row r="20" spans="1:62" s="464" customFormat="1" ht="35.1" customHeight="1" x14ac:dyDescent="0.25">
      <c r="A20" s="542"/>
      <c r="B20" s="542"/>
      <c r="C20" s="548" t="s">
        <v>154</v>
      </c>
      <c r="D20" s="542"/>
      <c r="E20" s="912"/>
      <c r="F20" s="542"/>
      <c r="G20" s="542">
        <v>16</v>
      </c>
      <c r="H20" s="622" t="s">
        <v>723</v>
      </c>
      <c r="I20" s="624" t="s">
        <v>633</v>
      </c>
      <c r="J20" s="624" t="s">
        <v>767</v>
      </c>
      <c r="K20" s="624" t="s">
        <v>785</v>
      </c>
      <c r="L20" s="624" t="s">
        <v>800</v>
      </c>
      <c r="M20" s="542">
        <v>1</v>
      </c>
      <c r="N20" s="548" t="s">
        <v>69</v>
      </c>
      <c r="O20" s="548" t="str">
        <f>IF(H20="","",VLOOKUP(H20,'[1]Procedimientos Publicar'!$C$6:$E$85,3,FALSE))</f>
        <v>SUB GERENCIA COMERCIAL</v>
      </c>
      <c r="P20" s="548" t="s">
        <v>362</v>
      </c>
      <c r="Q20" s="542"/>
      <c r="R20" s="542"/>
      <c r="S20" s="542"/>
      <c r="T20" s="549">
        <v>1</v>
      </c>
      <c r="U20" s="542"/>
      <c r="V20" s="551">
        <v>43495</v>
      </c>
      <c r="W20" s="551">
        <v>43768</v>
      </c>
      <c r="X20" s="551"/>
      <c r="Y20" s="551">
        <v>43830</v>
      </c>
      <c r="Z20" s="581" t="s">
        <v>645</v>
      </c>
      <c r="AA20" s="542">
        <v>0.5</v>
      </c>
      <c r="AB20" s="434">
        <f t="shared" si="0"/>
        <v>0.5</v>
      </c>
      <c r="AC20" s="435">
        <f t="shared" si="1"/>
        <v>0.5</v>
      </c>
      <c r="AD20" s="460" t="str">
        <f t="shared" si="2"/>
        <v>EN TERMINO</v>
      </c>
      <c r="AG20" s="462" t="str">
        <f t="shared" si="3"/>
        <v>PENDIENTE</v>
      </c>
      <c r="AH20" s="5">
        <v>44012</v>
      </c>
      <c r="AI20" s="734" t="s">
        <v>1120</v>
      </c>
      <c r="AJ20" s="464">
        <v>1</v>
      </c>
      <c r="AK20" s="745">
        <f>(IF(AJ20="","",IF(OR($M20=0,$M20="",AH20=""),"",AJ20/$M20)))</f>
        <v>1</v>
      </c>
      <c r="AL20" s="744">
        <f>(IF(OR($T20="",AK20=""),"",IF(OR($T20=0,AK20=0),0,IF((AK20*100%)/$T20&gt;100%,100%,(AK20*100%)/$T20))))</f>
        <v>1</v>
      </c>
      <c r="AM20" s="736" t="str">
        <f>IF(AI20="","",IF(AL20&lt;100%, IF(AL20&lt;50%, "ALERTA","EN TERMINO"), IF(AL20=100%, "OK", "EN TERMINO")))</f>
        <v>OK</v>
      </c>
      <c r="AN20" s="748" t="s">
        <v>1124</v>
      </c>
      <c r="AP20" s="738" t="str">
        <f>IF(AL20=100%,IF(AL20&gt;50%,"CUMPLIDA","PENDIENTE"),IF(AL20&lt;50%,"INCUMPLIDA","PENDIENTE"))</f>
        <v>CUMPLIDA</v>
      </c>
      <c r="BH20" s="738" t="str">
        <f>IF(AL20=100%,"CUMPLIDA","INCUMPLIDA")</f>
        <v>CUMPLIDA</v>
      </c>
      <c r="BJ20" s="740" t="str">
        <f>IF(BH20="CUMPLIDA","CERRADO","ABIERTO")</f>
        <v>CERRADO</v>
      </c>
    </row>
    <row r="21" spans="1:62" s="464" customFormat="1" ht="35.1" customHeight="1" x14ac:dyDescent="0.25">
      <c r="A21" s="542"/>
      <c r="B21" s="542"/>
      <c r="C21" s="548" t="s">
        <v>154</v>
      </c>
      <c r="D21" s="542"/>
      <c r="E21" s="912"/>
      <c r="F21" s="542"/>
      <c r="G21" s="542">
        <v>17</v>
      </c>
      <c r="H21" s="622" t="s">
        <v>723</v>
      </c>
      <c r="I21" s="624" t="s">
        <v>634</v>
      </c>
      <c r="J21" s="624" t="s">
        <v>768</v>
      </c>
      <c r="K21" s="624" t="s">
        <v>786</v>
      </c>
      <c r="L21" s="624" t="s">
        <v>801</v>
      </c>
      <c r="M21" s="542">
        <v>1</v>
      </c>
      <c r="N21" s="548" t="s">
        <v>69</v>
      </c>
      <c r="O21" s="548" t="str">
        <f>IF(H21="","",VLOOKUP(H21,'[1]Procedimientos Publicar'!$C$6:$E$85,3,FALSE))</f>
        <v>SUB GERENCIA COMERCIAL</v>
      </c>
      <c r="P21" s="548" t="s">
        <v>362</v>
      </c>
      <c r="Q21" s="542"/>
      <c r="R21" s="542"/>
      <c r="S21" s="542"/>
      <c r="T21" s="549">
        <v>1</v>
      </c>
      <c r="U21" s="542"/>
      <c r="V21" s="551">
        <v>43495</v>
      </c>
      <c r="W21" s="551">
        <v>43829</v>
      </c>
      <c r="X21" s="551"/>
      <c r="Y21" s="551">
        <v>43830</v>
      </c>
      <c r="Z21" s="265" t="s">
        <v>646</v>
      </c>
      <c r="AA21" s="542">
        <v>1</v>
      </c>
      <c r="AB21" s="434">
        <f t="shared" si="0"/>
        <v>1</v>
      </c>
      <c r="AC21" s="435">
        <f t="shared" si="1"/>
        <v>1</v>
      </c>
      <c r="AD21" s="460" t="str">
        <f t="shared" si="2"/>
        <v>OK</v>
      </c>
      <c r="AG21" s="462" t="str">
        <f t="shared" si="3"/>
        <v>CUMPLIDA</v>
      </c>
      <c r="BH21" s="462" t="str">
        <f t="shared" si="4"/>
        <v>CUMPLIDA</v>
      </c>
      <c r="BJ21" s="740" t="str">
        <f t="shared" ref="BJ21:BJ24" si="6">IF(BH21="CUMPLIDA","CERRADO","ABIERTO")</f>
        <v>CERRADO</v>
      </c>
    </row>
    <row r="22" spans="1:62" s="464" customFormat="1" ht="35.1" customHeight="1" x14ac:dyDescent="0.25">
      <c r="A22" s="542"/>
      <c r="B22" s="542"/>
      <c r="C22" s="548" t="s">
        <v>154</v>
      </c>
      <c r="D22" s="542"/>
      <c r="E22" s="912"/>
      <c r="F22" s="542"/>
      <c r="G22" s="542">
        <v>18</v>
      </c>
      <c r="H22" s="622" t="s">
        <v>723</v>
      </c>
      <c r="I22" s="624" t="s">
        <v>635</v>
      </c>
      <c r="J22" s="624" t="s">
        <v>769</v>
      </c>
      <c r="K22" s="624" t="s">
        <v>787</v>
      </c>
      <c r="L22" s="624" t="s">
        <v>802</v>
      </c>
      <c r="M22" s="542">
        <v>1</v>
      </c>
      <c r="N22" s="548" t="s">
        <v>69</v>
      </c>
      <c r="O22" s="548" t="str">
        <f>IF(H22="","",VLOOKUP(H22,'[1]Procedimientos Publicar'!$C$6:$E$85,3,FALSE))</f>
        <v>SUB GERENCIA COMERCIAL</v>
      </c>
      <c r="P22" s="548" t="s">
        <v>362</v>
      </c>
      <c r="Q22" s="542"/>
      <c r="R22" s="542"/>
      <c r="S22" s="542"/>
      <c r="T22" s="549">
        <v>1</v>
      </c>
      <c r="U22" s="542"/>
      <c r="V22" s="625" t="s">
        <v>806</v>
      </c>
      <c r="W22" s="551">
        <v>43829</v>
      </c>
      <c r="X22" s="551"/>
      <c r="Y22" s="551">
        <v>43830</v>
      </c>
      <c r="Z22" s="264" t="s">
        <v>691</v>
      </c>
      <c r="AA22" s="542">
        <v>1</v>
      </c>
      <c r="AB22" s="434">
        <f t="shared" si="0"/>
        <v>1</v>
      </c>
      <c r="AC22" s="435">
        <f t="shared" si="1"/>
        <v>1</v>
      </c>
      <c r="AD22" s="460" t="str">
        <f t="shared" si="2"/>
        <v>OK</v>
      </c>
      <c r="AG22" s="462" t="str">
        <f t="shared" si="3"/>
        <v>CUMPLIDA</v>
      </c>
      <c r="BH22" s="462" t="str">
        <f t="shared" si="4"/>
        <v>CUMPLIDA</v>
      </c>
      <c r="BJ22" s="740" t="str">
        <f t="shared" si="6"/>
        <v>CERRADO</v>
      </c>
    </row>
    <row r="23" spans="1:62" s="464" customFormat="1" ht="35.1" customHeight="1" x14ac:dyDescent="0.25">
      <c r="A23" s="542"/>
      <c r="B23" s="542"/>
      <c r="C23" s="548" t="s">
        <v>154</v>
      </c>
      <c r="D23" s="542"/>
      <c r="E23" s="912"/>
      <c r="F23" s="542"/>
      <c r="G23" s="542">
        <v>19</v>
      </c>
      <c r="H23" s="622" t="s">
        <v>723</v>
      </c>
      <c r="I23" s="624" t="s">
        <v>636</v>
      </c>
      <c r="J23" s="624" t="s">
        <v>770</v>
      </c>
      <c r="K23" s="624" t="s">
        <v>788</v>
      </c>
      <c r="L23" s="624" t="s">
        <v>803</v>
      </c>
      <c r="M23" s="542">
        <v>1</v>
      </c>
      <c r="N23" s="548" t="s">
        <v>69</v>
      </c>
      <c r="O23" s="548" t="str">
        <f>IF(H23="","",VLOOKUP(H23,'[1]Procedimientos Publicar'!$C$6:$E$85,3,FALSE))</f>
        <v>SUB GERENCIA COMERCIAL</v>
      </c>
      <c r="P23" s="548" t="s">
        <v>362</v>
      </c>
      <c r="Q23" s="542"/>
      <c r="R23" s="542"/>
      <c r="S23" s="542"/>
      <c r="T23" s="549">
        <v>1</v>
      </c>
      <c r="U23" s="542"/>
      <c r="V23" s="625" t="s">
        <v>806</v>
      </c>
      <c r="W23" s="551">
        <v>43829</v>
      </c>
      <c r="X23" s="551"/>
      <c r="Y23" s="551">
        <v>43830</v>
      </c>
      <c r="Z23" s="264" t="s">
        <v>647</v>
      </c>
      <c r="AA23" s="542">
        <v>1</v>
      </c>
      <c r="AB23" s="434">
        <f t="shared" si="0"/>
        <v>1</v>
      </c>
      <c r="AC23" s="435">
        <f t="shared" si="1"/>
        <v>1</v>
      </c>
      <c r="AD23" s="460" t="str">
        <f t="shared" si="2"/>
        <v>OK</v>
      </c>
      <c r="AG23" s="462" t="str">
        <f t="shared" si="3"/>
        <v>CUMPLIDA</v>
      </c>
      <c r="BH23" s="462" t="str">
        <f t="shared" si="4"/>
        <v>CUMPLIDA</v>
      </c>
      <c r="BJ23" s="740" t="str">
        <f t="shared" si="6"/>
        <v>CERRADO</v>
      </c>
    </row>
    <row r="24" spans="1:62" s="464" customFormat="1" ht="35.1" customHeight="1" x14ac:dyDescent="0.25">
      <c r="A24" s="542"/>
      <c r="B24" s="542"/>
      <c r="C24" s="548" t="s">
        <v>154</v>
      </c>
      <c r="D24" s="542"/>
      <c r="E24" s="912"/>
      <c r="F24" s="542"/>
      <c r="G24" s="542">
        <v>20</v>
      </c>
      <c r="H24" s="622" t="s">
        <v>723</v>
      </c>
      <c r="I24" s="624" t="s">
        <v>1122</v>
      </c>
      <c r="J24" s="624" t="s">
        <v>771</v>
      </c>
      <c r="K24" s="624" t="s">
        <v>1123</v>
      </c>
      <c r="L24" s="624" t="s">
        <v>804</v>
      </c>
      <c r="M24" s="542">
        <v>1</v>
      </c>
      <c r="N24" s="548" t="s">
        <v>69</v>
      </c>
      <c r="O24" s="548" t="str">
        <f>IF(H24="","",VLOOKUP(H24,'[1]Procedimientos Publicar'!$C$6:$E$85,3,FALSE))</f>
        <v>SUB GERENCIA COMERCIAL</v>
      </c>
      <c r="P24" s="548" t="s">
        <v>362</v>
      </c>
      <c r="Q24" s="542"/>
      <c r="R24" s="542"/>
      <c r="S24" s="542"/>
      <c r="T24" s="549">
        <v>1</v>
      </c>
      <c r="U24" s="542"/>
      <c r="V24" s="625" t="s">
        <v>806</v>
      </c>
      <c r="W24" s="551">
        <v>43829</v>
      </c>
      <c r="X24" s="551"/>
      <c r="Y24" s="551">
        <v>43830</v>
      </c>
      <c r="Z24" s="581" t="s">
        <v>1113</v>
      </c>
      <c r="AA24" s="542">
        <v>0.5</v>
      </c>
      <c r="AB24" s="434">
        <f t="shared" si="0"/>
        <v>0.5</v>
      </c>
      <c r="AC24" s="435">
        <f t="shared" si="1"/>
        <v>0.5</v>
      </c>
      <c r="AD24" s="460" t="str">
        <f t="shared" si="2"/>
        <v>EN TERMINO</v>
      </c>
      <c r="AG24" s="462" t="str">
        <f t="shared" si="3"/>
        <v>PENDIENTE</v>
      </c>
      <c r="AH24" s="5">
        <v>44012</v>
      </c>
      <c r="AI24" s="737" t="s">
        <v>1119</v>
      </c>
      <c r="AJ24" s="464">
        <v>1</v>
      </c>
      <c r="AK24" s="745">
        <f>(IF(AJ24="","",IF(OR($M24=0,$M24="",AH24=""),"",AJ24/$M24)))</f>
        <v>1</v>
      </c>
      <c r="AL24" s="744">
        <f>(IF(OR($T24="",AK24=""),"",IF(OR($T24=0,AK24=0),0,IF((AK24*100%)/$T24&gt;100%,100%,(AK24*100%)/$T24))))</f>
        <v>1</v>
      </c>
      <c r="AM24" s="736" t="str">
        <f>IF(AI24="","",IF(AL24&lt;100%, IF(AL24&lt;50%, "ALERTA","EN TERMINO"), IF(AL24=100%, "OK", "EN TERMINO")))</f>
        <v>OK</v>
      </c>
      <c r="AN24" s="748" t="s">
        <v>1124</v>
      </c>
      <c r="AO24" s="739"/>
      <c r="AP24" s="738" t="str">
        <f>IF(AL24=100%,IF(AL24&gt;50%,"CUMPLIDA","PENDIENTE"),IF(AL24&lt;50%,"INCUMPLIDA","PENDIENTE"))</f>
        <v>CUMPLIDA</v>
      </c>
      <c r="AQ24" s="739"/>
      <c r="AR24" s="739"/>
      <c r="AS24" s="739"/>
      <c r="AT24" s="739"/>
      <c r="AU24" s="739"/>
      <c r="AV24" s="739"/>
      <c r="AW24" s="739"/>
      <c r="AX24" s="739"/>
      <c r="AY24" s="739"/>
      <c r="AZ24" s="739"/>
      <c r="BA24" s="739"/>
      <c r="BB24" s="739"/>
      <c r="BC24" s="739"/>
      <c r="BD24" s="739"/>
      <c r="BE24" s="739"/>
      <c r="BF24" s="739"/>
      <c r="BG24" s="739"/>
      <c r="BH24" s="738" t="str">
        <f>IF(AL24=100%,"CUMPLIDA","INCUMPLIDA")</f>
        <v>CUMPLIDA</v>
      </c>
      <c r="BJ24" s="740" t="str">
        <f t="shared" si="6"/>
        <v>CERRADO</v>
      </c>
    </row>
    <row r="25" spans="1:62" s="464" customFormat="1" ht="35.1" customHeight="1" x14ac:dyDescent="0.25">
      <c r="A25" s="564"/>
      <c r="B25" s="564"/>
      <c r="C25" s="568" t="s">
        <v>154</v>
      </c>
      <c r="D25" s="564"/>
      <c r="E25" s="897" t="s">
        <v>674</v>
      </c>
      <c r="F25" s="564"/>
      <c r="G25" s="564">
        <v>1</v>
      </c>
      <c r="H25" s="656" t="s">
        <v>723</v>
      </c>
      <c r="I25" s="657" t="s">
        <v>678</v>
      </c>
      <c r="J25" s="658" t="s">
        <v>807</v>
      </c>
      <c r="K25" s="659" t="s">
        <v>823</v>
      </c>
      <c r="L25" s="659" t="s">
        <v>837</v>
      </c>
      <c r="M25" s="564">
        <v>1</v>
      </c>
      <c r="N25" s="568" t="s">
        <v>69</v>
      </c>
      <c r="O25" s="568" t="str">
        <f>IF(H25="","",VLOOKUP(H25,'[1]Procedimientos Publicar'!$C$6:$E$85,3,FALSE))</f>
        <v>SUB GERENCIA COMERCIAL</v>
      </c>
      <c r="P25" s="568" t="s">
        <v>362</v>
      </c>
      <c r="Q25" s="564"/>
      <c r="R25" s="564"/>
      <c r="S25" s="564"/>
      <c r="T25" s="569">
        <v>1</v>
      </c>
      <c r="U25" s="564"/>
      <c r="V25" s="570">
        <v>43636</v>
      </c>
      <c r="W25" s="570">
        <v>43672</v>
      </c>
      <c r="X25" s="570"/>
      <c r="Y25" s="570">
        <v>43830</v>
      </c>
      <c r="Z25" s="266" t="s">
        <v>664</v>
      </c>
      <c r="AA25" s="564">
        <v>1</v>
      </c>
      <c r="AB25" s="572">
        <f t="shared" si="0"/>
        <v>1</v>
      </c>
      <c r="AC25" s="573">
        <f t="shared" si="1"/>
        <v>1</v>
      </c>
      <c r="AD25" s="460" t="str">
        <f t="shared" si="2"/>
        <v>OK</v>
      </c>
      <c r="AG25" s="462" t="str">
        <f t="shared" si="3"/>
        <v>CUMPLIDA</v>
      </c>
      <c r="AN25" s="683"/>
      <c r="BH25" s="462" t="str">
        <f t="shared" si="4"/>
        <v>CUMPLIDA</v>
      </c>
      <c r="BJ25" s="467" t="str">
        <f t="shared" si="5"/>
        <v>CERRADO</v>
      </c>
    </row>
    <row r="26" spans="1:62" s="464" customFormat="1" ht="35.1" customHeight="1" x14ac:dyDescent="0.25">
      <c r="A26" s="564"/>
      <c r="B26" s="564"/>
      <c r="C26" s="568" t="s">
        <v>154</v>
      </c>
      <c r="D26" s="564"/>
      <c r="E26" s="897"/>
      <c r="F26" s="564"/>
      <c r="G26" s="564">
        <v>2</v>
      </c>
      <c r="H26" s="656" t="s">
        <v>723</v>
      </c>
      <c r="I26" s="261" t="s">
        <v>649</v>
      </c>
      <c r="J26" s="402" t="s">
        <v>808</v>
      </c>
      <c r="K26" s="404" t="s">
        <v>824</v>
      </c>
      <c r="L26" s="659" t="s">
        <v>838</v>
      </c>
      <c r="M26" s="564">
        <v>1</v>
      </c>
      <c r="N26" s="568" t="s">
        <v>69</v>
      </c>
      <c r="O26" s="568" t="str">
        <f>IF(H26="","",VLOOKUP(H26,'[1]Procedimientos Publicar'!$C$6:$E$85,3,FALSE))</f>
        <v>SUB GERENCIA COMERCIAL</v>
      </c>
      <c r="P26" s="568" t="s">
        <v>362</v>
      </c>
      <c r="Q26" s="564"/>
      <c r="R26" s="564"/>
      <c r="S26" s="564"/>
      <c r="T26" s="569">
        <v>1</v>
      </c>
      <c r="U26" s="564"/>
      <c r="V26" s="570">
        <v>43641</v>
      </c>
      <c r="W26" s="570">
        <v>43710</v>
      </c>
      <c r="X26" s="570"/>
      <c r="Y26" s="570">
        <v>43830</v>
      </c>
      <c r="Z26" s="267" t="s">
        <v>665</v>
      </c>
      <c r="AA26" s="564">
        <v>1</v>
      </c>
      <c r="AB26" s="572">
        <f t="shared" si="0"/>
        <v>1</v>
      </c>
      <c r="AC26" s="573">
        <f t="shared" si="1"/>
        <v>1</v>
      </c>
      <c r="AD26" s="460" t="str">
        <f t="shared" si="2"/>
        <v>OK</v>
      </c>
      <c r="AG26" s="462" t="str">
        <f t="shared" si="3"/>
        <v>CUMPLIDA</v>
      </c>
      <c r="AN26" s="683"/>
      <c r="BH26" s="462" t="str">
        <f t="shared" si="4"/>
        <v>CUMPLIDA</v>
      </c>
      <c r="BJ26" s="467" t="str">
        <f t="shared" si="5"/>
        <v>CERRADO</v>
      </c>
    </row>
    <row r="27" spans="1:62" s="464" customFormat="1" ht="35.1" customHeight="1" x14ac:dyDescent="0.25">
      <c r="A27" s="564"/>
      <c r="B27" s="564"/>
      <c r="C27" s="568" t="s">
        <v>154</v>
      </c>
      <c r="D27" s="564"/>
      <c r="E27" s="897"/>
      <c r="F27" s="564"/>
      <c r="G27" s="564">
        <v>3</v>
      </c>
      <c r="H27" s="656" t="s">
        <v>723</v>
      </c>
      <c r="I27" s="261" t="s">
        <v>650</v>
      </c>
      <c r="J27" s="402" t="s">
        <v>809</v>
      </c>
      <c r="K27" s="404" t="s">
        <v>825</v>
      </c>
      <c r="L27" s="659" t="s">
        <v>484</v>
      </c>
      <c r="M27" s="564">
        <v>1</v>
      </c>
      <c r="N27" s="568" t="s">
        <v>69</v>
      </c>
      <c r="O27" s="568" t="str">
        <f>IF(H27="","",VLOOKUP(H27,'[1]Procedimientos Publicar'!$C$6:$E$85,3,FALSE))</f>
        <v>SUB GERENCIA COMERCIAL</v>
      </c>
      <c r="P27" s="568" t="s">
        <v>362</v>
      </c>
      <c r="Q27" s="564"/>
      <c r="R27" s="564"/>
      <c r="S27" s="564"/>
      <c r="T27" s="569">
        <v>1</v>
      </c>
      <c r="U27" s="564"/>
      <c r="V27" s="570">
        <v>43648</v>
      </c>
      <c r="W27" s="570">
        <v>43710</v>
      </c>
      <c r="X27" s="570"/>
      <c r="Y27" s="570">
        <v>43830</v>
      </c>
      <c r="Z27" s="266" t="s">
        <v>666</v>
      </c>
      <c r="AA27" s="564">
        <v>1</v>
      </c>
      <c r="AB27" s="572">
        <f t="shared" si="0"/>
        <v>1</v>
      </c>
      <c r="AC27" s="573">
        <f t="shared" si="1"/>
        <v>1</v>
      </c>
      <c r="AD27" s="460" t="str">
        <f t="shared" si="2"/>
        <v>OK</v>
      </c>
      <c r="AG27" s="462" t="str">
        <f t="shared" si="3"/>
        <v>CUMPLIDA</v>
      </c>
      <c r="AN27" s="683"/>
      <c r="BH27" s="462" t="str">
        <f t="shared" si="4"/>
        <v>CUMPLIDA</v>
      </c>
      <c r="BJ27" s="467" t="str">
        <f t="shared" si="5"/>
        <v>CERRADO</v>
      </c>
    </row>
    <row r="28" spans="1:62" s="464" customFormat="1" ht="35.1" customHeight="1" x14ac:dyDescent="0.25">
      <c r="A28" s="564"/>
      <c r="B28" s="564"/>
      <c r="C28" s="568" t="s">
        <v>154</v>
      </c>
      <c r="D28" s="564"/>
      <c r="E28" s="897"/>
      <c r="F28" s="564"/>
      <c r="G28" s="564">
        <v>4</v>
      </c>
      <c r="H28" s="656" t="s">
        <v>723</v>
      </c>
      <c r="I28" s="261" t="s">
        <v>651</v>
      </c>
      <c r="J28" s="402" t="s">
        <v>810</v>
      </c>
      <c r="K28" s="404" t="str">
        <f>+K27</f>
        <v>Revisión y ajuste del procedimiento PRO410-199</v>
      </c>
      <c r="L28" s="659" t="str">
        <f>+L27</f>
        <v>Procedimiento ajustado</v>
      </c>
      <c r="M28" s="564">
        <v>1</v>
      </c>
      <c r="N28" s="568" t="s">
        <v>69</v>
      </c>
      <c r="O28" s="568" t="str">
        <f>IF(H28="","",VLOOKUP(H28,'[1]Procedimientos Publicar'!$C$6:$E$85,3,FALSE))</f>
        <v>SUB GERENCIA COMERCIAL</v>
      </c>
      <c r="P28" s="568" t="s">
        <v>362</v>
      </c>
      <c r="Q28" s="564"/>
      <c r="R28" s="564"/>
      <c r="S28" s="564"/>
      <c r="T28" s="569">
        <v>1</v>
      </c>
      <c r="U28" s="564"/>
      <c r="V28" s="570">
        <v>43648</v>
      </c>
      <c r="W28" s="570">
        <v>43710</v>
      </c>
      <c r="X28" s="570"/>
      <c r="Y28" s="570">
        <v>43830</v>
      </c>
      <c r="Z28" s="266" t="s">
        <v>666</v>
      </c>
      <c r="AA28" s="564">
        <v>1</v>
      </c>
      <c r="AB28" s="572">
        <f t="shared" si="0"/>
        <v>1</v>
      </c>
      <c r="AC28" s="573">
        <f t="shared" si="1"/>
        <v>1</v>
      </c>
      <c r="AD28" s="460" t="str">
        <f t="shared" si="2"/>
        <v>OK</v>
      </c>
      <c r="AG28" s="462" t="str">
        <f t="shared" si="3"/>
        <v>CUMPLIDA</v>
      </c>
      <c r="AN28" s="683"/>
      <c r="BH28" s="462" t="str">
        <f t="shared" si="4"/>
        <v>CUMPLIDA</v>
      </c>
      <c r="BJ28" s="467" t="str">
        <f t="shared" si="5"/>
        <v>CERRADO</v>
      </c>
    </row>
    <row r="29" spans="1:62" s="464" customFormat="1" ht="35.1" customHeight="1" x14ac:dyDescent="0.25">
      <c r="A29" s="564"/>
      <c r="B29" s="564"/>
      <c r="C29" s="568" t="s">
        <v>154</v>
      </c>
      <c r="D29" s="564"/>
      <c r="E29" s="897"/>
      <c r="F29" s="564"/>
      <c r="G29" s="564">
        <v>5</v>
      </c>
      <c r="H29" s="656" t="s">
        <v>723</v>
      </c>
      <c r="I29" s="657" t="s">
        <v>679</v>
      </c>
      <c r="J29" s="658" t="s">
        <v>811</v>
      </c>
      <c r="K29" s="659" t="s">
        <v>826</v>
      </c>
      <c r="L29" s="659" t="s">
        <v>839</v>
      </c>
      <c r="M29" s="564">
        <v>1</v>
      </c>
      <c r="N29" s="568" t="s">
        <v>69</v>
      </c>
      <c r="O29" s="568" t="str">
        <f>IF(H29="","",VLOOKUP(H29,'[1]Procedimientos Publicar'!$C$6:$E$85,3,FALSE))</f>
        <v>SUB GERENCIA COMERCIAL</v>
      </c>
      <c r="P29" s="568" t="s">
        <v>362</v>
      </c>
      <c r="Q29" s="564"/>
      <c r="R29" s="564"/>
      <c r="S29" s="564"/>
      <c r="T29" s="569">
        <v>1</v>
      </c>
      <c r="U29" s="564"/>
      <c r="V29" s="570">
        <v>43641</v>
      </c>
      <c r="W29" s="570">
        <v>43738</v>
      </c>
      <c r="X29" s="570"/>
      <c r="Y29" s="570">
        <v>43830</v>
      </c>
      <c r="Z29" s="266" t="s">
        <v>667</v>
      </c>
      <c r="AA29" s="564">
        <v>1</v>
      </c>
      <c r="AB29" s="572">
        <f t="shared" si="0"/>
        <v>1</v>
      </c>
      <c r="AC29" s="573">
        <f t="shared" si="1"/>
        <v>1</v>
      </c>
      <c r="AD29" s="460" t="str">
        <f t="shared" si="2"/>
        <v>OK</v>
      </c>
      <c r="AG29" s="462" t="str">
        <f t="shared" si="3"/>
        <v>CUMPLIDA</v>
      </c>
      <c r="AN29" s="683"/>
      <c r="BH29" s="462" t="str">
        <f t="shared" si="4"/>
        <v>CUMPLIDA</v>
      </c>
      <c r="BJ29" s="467" t="str">
        <f t="shared" si="5"/>
        <v>CERRADO</v>
      </c>
    </row>
    <row r="30" spans="1:62" s="464" customFormat="1" ht="35.1" customHeight="1" x14ac:dyDescent="0.25">
      <c r="A30" s="564"/>
      <c r="B30" s="564"/>
      <c r="C30" s="568" t="s">
        <v>154</v>
      </c>
      <c r="D30" s="564"/>
      <c r="E30" s="897"/>
      <c r="F30" s="564"/>
      <c r="G30" s="564">
        <v>6</v>
      </c>
      <c r="H30" s="656" t="s">
        <v>723</v>
      </c>
      <c r="I30" s="657" t="s">
        <v>680</v>
      </c>
      <c r="J30" s="658" t="s">
        <v>812</v>
      </c>
      <c r="K30" s="659" t="s">
        <v>827</v>
      </c>
      <c r="L30" s="659" t="s">
        <v>840</v>
      </c>
      <c r="M30" s="564">
        <v>1</v>
      </c>
      <c r="N30" s="568" t="s">
        <v>69</v>
      </c>
      <c r="O30" s="568" t="str">
        <f>IF(H30="","",VLOOKUP(H30,'[1]Procedimientos Publicar'!$C$6:$E$85,3,FALSE))</f>
        <v>SUB GERENCIA COMERCIAL</v>
      </c>
      <c r="P30" s="568" t="s">
        <v>362</v>
      </c>
      <c r="Q30" s="564"/>
      <c r="R30" s="564"/>
      <c r="S30" s="564"/>
      <c r="T30" s="569">
        <v>1</v>
      </c>
      <c r="U30" s="564"/>
      <c r="V30" s="570">
        <v>43648</v>
      </c>
      <c r="W30" s="570">
        <v>43738</v>
      </c>
      <c r="X30" s="570"/>
      <c r="Y30" s="570">
        <v>43830</v>
      </c>
      <c r="Z30" s="612" t="s">
        <v>668</v>
      </c>
      <c r="AA30" s="564">
        <v>1</v>
      </c>
      <c r="AB30" s="572">
        <f t="shared" si="0"/>
        <v>1</v>
      </c>
      <c r="AC30" s="573">
        <f t="shared" si="1"/>
        <v>1</v>
      </c>
      <c r="AD30" s="460" t="str">
        <f t="shared" si="2"/>
        <v>OK</v>
      </c>
      <c r="AG30" s="462" t="str">
        <f t="shared" si="3"/>
        <v>CUMPLIDA</v>
      </c>
      <c r="AH30" s="447">
        <v>44012</v>
      </c>
      <c r="AI30" s="269" t="s">
        <v>668</v>
      </c>
      <c r="AJ30" s="467">
        <v>1</v>
      </c>
      <c r="AK30" s="651">
        <f t="shared" ref="AK30" si="7">(IF(AJ30="","",IF(OR($M30=0,$M30="",$Y30=""),"",AJ30/$M30)))</f>
        <v>1</v>
      </c>
      <c r="AL30" s="652">
        <f t="shared" ref="AL30" si="8">(IF(OR($T30="",AK30=""),"",IF(OR($T30=0,AK30=0),0,IF((AK30*100%)/$T30&gt;100%,100%,(AK30*100%)/$T30))))</f>
        <v>1</v>
      </c>
      <c r="AM30" s="460" t="str">
        <f t="shared" ref="AM30" si="9">IF(AJ30="","",IF(AL30&lt;100%, IF(AL30&lt;25%, "ALERTA","EN TERMINO"), IF(AL30=100%, "OK", "EN TERMINO")))</f>
        <v>OK</v>
      </c>
      <c r="AN30" s="446" t="s">
        <v>1056</v>
      </c>
      <c r="BH30" s="462" t="str">
        <f t="shared" si="4"/>
        <v>CUMPLIDA</v>
      </c>
      <c r="BJ30" s="467" t="str">
        <f t="shared" si="5"/>
        <v>CERRADO</v>
      </c>
    </row>
    <row r="31" spans="1:62" s="464" customFormat="1" ht="35.1" customHeight="1" x14ac:dyDescent="0.25">
      <c r="A31" s="564"/>
      <c r="B31" s="564"/>
      <c r="C31" s="568" t="s">
        <v>154</v>
      </c>
      <c r="D31" s="564"/>
      <c r="E31" s="897"/>
      <c r="F31" s="564"/>
      <c r="G31" s="564">
        <v>7</v>
      </c>
      <c r="H31" s="656" t="s">
        <v>723</v>
      </c>
      <c r="I31" s="657" t="s">
        <v>681</v>
      </c>
      <c r="J31" s="658" t="s">
        <v>813</v>
      </c>
      <c r="K31" s="659" t="s">
        <v>828</v>
      </c>
      <c r="L31" s="659" t="s">
        <v>841</v>
      </c>
      <c r="M31" s="564">
        <v>1</v>
      </c>
      <c r="N31" s="568" t="s">
        <v>69</v>
      </c>
      <c r="O31" s="568" t="str">
        <f>IF(H31="","",VLOOKUP(H31,'[1]Procedimientos Publicar'!$C$6:$E$85,3,FALSE))</f>
        <v>SUB GERENCIA COMERCIAL</v>
      </c>
      <c r="P31" s="568" t="s">
        <v>362</v>
      </c>
      <c r="Q31" s="564"/>
      <c r="R31" s="564"/>
      <c r="S31" s="564"/>
      <c r="T31" s="569">
        <v>1</v>
      </c>
      <c r="U31" s="564"/>
      <c r="V31" s="570">
        <v>43641</v>
      </c>
      <c r="W31" s="570">
        <v>43671</v>
      </c>
      <c r="X31" s="570"/>
      <c r="Y31" s="570">
        <v>43830</v>
      </c>
      <c r="Z31" s="266" t="s">
        <v>669</v>
      </c>
      <c r="AA31" s="564">
        <v>1</v>
      </c>
      <c r="AB31" s="572">
        <f t="shared" si="0"/>
        <v>1</v>
      </c>
      <c r="AC31" s="573">
        <f t="shared" si="1"/>
        <v>1</v>
      </c>
      <c r="AD31" s="460" t="str">
        <f t="shared" si="2"/>
        <v>OK</v>
      </c>
      <c r="AG31" s="462" t="str">
        <f t="shared" si="3"/>
        <v>CUMPLIDA</v>
      </c>
      <c r="AN31" s="683"/>
      <c r="BH31" s="462" t="str">
        <f t="shared" si="4"/>
        <v>CUMPLIDA</v>
      </c>
      <c r="BJ31" s="467" t="str">
        <f t="shared" si="5"/>
        <v>CERRADO</v>
      </c>
    </row>
    <row r="32" spans="1:62" s="464" customFormat="1" ht="35.1" customHeight="1" x14ac:dyDescent="0.25">
      <c r="A32" s="564"/>
      <c r="B32" s="564"/>
      <c r="C32" s="568" t="s">
        <v>154</v>
      </c>
      <c r="D32" s="564"/>
      <c r="E32" s="897"/>
      <c r="F32" s="564"/>
      <c r="G32" s="564">
        <v>8</v>
      </c>
      <c r="H32" s="656" t="s">
        <v>723</v>
      </c>
      <c r="I32" s="262" t="s">
        <v>652</v>
      </c>
      <c r="J32" s="658" t="s">
        <v>814</v>
      </c>
      <c r="K32" s="659" t="s">
        <v>829</v>
      </c>
      <c r="L32" s="659" t="s">
        <v>842</v>
      </c>
      <c r="M32" s="564">
        <v>3</v>
      </c>
      <c r="N32" s="568" t="s">
        <v>69</v>
      </c>
      <c r="O32" s="568" t="str">
        <f>IF(H32="","",VLOOKUP(H32,'[1]Procedimientos Publicar'!$C$6:$E$85,3,FALSE))</f>
        <v>SUB GERENCIA COMERCIAL</v>
      </c>
      <c r="P32" s="568" t="s">
        <v>362</v>
      </c>
      <c r="Q32" s="564"/>
      <c r="R32" s="564"/>
      <c r="S32" s="564"/>
      <c r="T32" s="569">
        <v>1</v>
      </c>
      <c r="U32" s="564"/>
      <c r="V32" s="570">
        <v>43641</v>
      </c>
      <c r="W32" s="570">
        <v>43707</v>
      </c>
      <c r="X32" s="570"/>
      <c r="Y32" s="570">
        <v>43830</v>
      </c>
      <c r="Z32" s="266" t="s">
        <v>670</v>
      </c>
      <c r="AA32" s="564">
        <v>3</v>
      </c>
      <c r="AB32" s="572">
        <f t="shared" si="0"/>
        <v>1</v>
      </c>
      <c r="AC32" s="573">
        <f t="shared" si="1"/>
        <v>1</v>
      </c>
      <c r="AD32" s="460" t="str">
        <f t="shared" si="2"/>
        <v>OK</v>
      </c>
      <c r="AG32" s="462" t="str">
        <f t="shared" si="3"/>
        <v>CUMPLIDA</v>
      </c>
      <c r="AN32" s="683"/>
      <c r="BH32" s="462" t="str">
        <f t="shared" si="4"/>
        <v>CUMPLIDA</v>
      </c>
      <c r="BJ32" s="467" t="str">
        <f t="shared" si="5"/>
        <v>CERRADO</v>
      </c>
    </row>
    <row r="33" spans="1:62" s="464" customFormat="1" ht="35.1" customHeight="1" x14ac:dyDescent="0.25">
      <c r="A33" s="564"/>
      <c r="B33" s="564"/>
      <c r="C33" s="568" t="s">
        <v>154</v>
      </c>
      <c r="D33" s="564"/>
      <c r="E33" s="897"/>
      <c r="F33" s="564"/>
      <c r="G33" s="564">
        <v>9</v>
      </c>
      <c r="H33" s="656" t="s">
        <v>723</v>
      </c>
      <c r="I33" s="657" t="s">
        <v>682</v>
      </c>
      <c r="J33" s="658" t="s">
        <v>815</v>
      </c>
      <c r="K33" s="659" t="s">
        <v>830</v>
      </c>
      <c r="L33" s="659" t="s">
        <v>843</v>
      </c>
      <c r="M33" s="564">
        <v>1</v>
      </c>
      <c r="N33" s="568" t="s">
        <v>69</v>
      </c>
      <c r="O33" s="568" t="str">
        <f>IF(H33="","",VLOOKUP(H33,'[1]Procedimientos Publicar'!$C$6:$E$85,3,FALSE))</f>
        <v>SUB GERENCIA COMERCIAL</v>
      </c>
      <c r="P33" s="568" t="s">
        <v>362</v>
      </c>
      <c r="Q33" s="564"/>
      <c r="R33" s="564"/>
      <c r="S33" s="564"/>
      <c r="T33" s="569">
        <v>1</v>
      </c>
      <c r="U33" s="564"/>
      <c r="V33" s="570">
        <v>43641</v>
      </c>
      <c r="W33" s="570">
        <v>43707</v>
      </c>
      <c r="X33" s="570"/>
      <c r="Y33" s="570">
        <v>43830</v>
      </c>
      <c r="Z33" s="266" t="s">
        <v>671</v>
      </c>
      <c r="AA33" s="564">
        <v>1</v>
      </c>
      <c r="AB33" s="572">
        <f t="shared" si="0"/>
        <v>1</v>
      </c>
      <c r="AC33" s="573">
        <f t="shared" si="1"/>
        <v>1</v>
      </c>
      <c r="AD33" s="460" t="str">
        <f t="shared" si="2"/>
        <v>OK</v>
      </c>
      <c r="AG33" s="462" t="str">
        <f t="shared" si="3"/>
        <v>CUMPLIDA</v>
      </c>
      <c r="AN33" s="683"/>
      <c r="BH33" s="462" t="str">
        <f t="shared" si="4"/>
        <v>CUMPLIDA</v>
      </c>
      <c r="BJ33" s="467" t="str">
        <f t="shared" si="5"/>
        <v>CERRADO</v>
      </c>
    </row>
    <row r="34" spans="1:62" s="464" customFormat="1" ht="35.1" customHeight="1" x14ac:dyDescent="0.25">
      <c r="A34" s="564"/>
      <c r="B34" s="564"/>
      <c r="C34" s="568" t="s">
        <v>154</v>
      </c>
      <c r="D34" s="564"/>
      <c r="E34" s="897"/>
      <c r="F34" s="564"/>
      <c r="G34" s="564">
        <v>10</v>
      </c>
      <c r="H34" s="656" t="s">
        <v>723</v>
      </c>
      <c r="I34" s="657" t="s">
        <v>683</v>
      </c>
      <c r="J34" s="658" t="s">
        <v>816</v>
      </c>
      <c r="K34" s="659" t="s">
        <v>831</v>
      </c>
      <c r="L34" s="659" t="s">
        <v>841</v>
      </c>
      <c r="M34" s="564">
        <v>1</v>
      </c>
      <c r="N34" s="568" t="s">
        <v>69</v>
      </c>
      <c r="O34" s="568" t="str">
        <f>IF(H34="","",VLOOKUP(H34,'[1]Procedimientos Publicar'!$C$6:$E$85,3,FALSE))</f>
        <v>SUB GERENCIA COMERCIAL</v>
      </c>
      <c r="P34" s="568" t="s">
        <v>362</v>
      </c>
      <c r="Q34" s="564"/>
      <c r="R34" s="564"/>
      <c r="S34" s="564"/>
      <c r="T34" s="569">
        <v>1</v>
      </c>
      <c r="U34" s="564"/>
      <c r="V34" s="570">
        <v>43648</v>
      </c>
      <c r="W34" s="570">
        <v>43707</v>
      </c>
      <c r="X34" s="570"/>
      <c r="Y34" s="570">
        <v>43830</v>
      </c>
      <c r="Z34" s="266" t="s">
        <v>672</v>
      </c>
      <c r="AA34" s="564">
        <v>1</v>
      </c>
      <c r="AB34" s="572">
        <f t="shared" si="0"/>
        <v>1</v>
      </c>
      <c r="AC34" s="573">
        <f t="shared" si="1"/>
        <v>1</v>
      </c>
      <c r="AD34" s="460" t="str">
        <f t="shared" si="2"/>
        <v>OK</v>
      </c>
      <c r="AG34" s="462" t="str">
        <f t="shared" si="3"/>
        <v>CUMPLIDA</v>
      </c>
      <c r="AN34" s="683"/>
      <c r="BH34" s="462" t="str">
        <f t="shared" si="4"/>
        <v>CUMPLIDA</v>
      </c>
      <c r="BJ34" s="467" t="str">
        <f t="shared" si="5"/>
        <v>CERRADO</v>
      </c>
    </row>
    <row r="35" spans="1:62" s="464" customFormat="1" ht="35.1" customHeight="1" x14ac:dyDescent="0.25">
      <c r="A35" s="564"/>
      <c r="B35" s="564"/>
      <c r="C35" s="568" t="s">
        <v>154</v>
      </c>
      <c r="D35" s="564"/>
      <c r="E35" s="897"/>
      <c r="F35" s="564"/>
      <c r="G35" s="564">
        <v>11</v>
      </c>
      <c r="H35" s="656" t="s">
        <v>723</v>
      </c>
      <c r="I35" s="657" t="s">
        <v>684</v>
      </c>
      <c r="J35" s="658" t="s">
        <v>817</v>
      </c>
      <c r="K35" s="659" t="s">
        <v>831</v>
      </c>
      <c r="L35" s="659" t="str">
        <f>+L34</f>
        <v>Documento expedido</v>
      </c>
      <c r="M35" s="564">
        <v>1</v>
      </c>
      <c r="N35" s="568" t="s">
        <v>69</v>
      </c>
      <c r="O35" s="568" t="str">
        <f>IF(H35="","",VLOOKUP(H35,'[1]Procedimientos Publicar'!$C$6:$E$85,3,FALSE))</f>
        <v>SUB GERENCIA COMERCIAL</v>
      </c>
      <c r="P35" s="568" t="s">
        <v>362</v>
      </c>
      <c r="Q35" s="564"/>
      <c r="R35" s="564"/>
      <c r="S35" s="564"/>
      <c r="T35" s="569">
        <v>1</v>
      </c>
      <c r="U35" s="564"/>
      <c r="V35" s="570">
        <v>43648</v>
      </c>
      <c r="W35" s="570">
        <v>43707</v>
      </c>
      <c r="X35" s="570"/>
      <c r="Y35" s="570">
        <v>43830</v>
      </c>
      <c r="Z35" s="266" t="s">
        <v>672</v>
      </c>
      <c r="AA35" s="564">
        <v>1</v>
      </c>
      <c r="AB35" s="572">
        <f t="shared" si="0"/>
        <v>1</v>
      </c>
      <c r="AC35" s="573">
        <f t="shared" si="1"/>
        <v>1</v>
      </c>
      <c r="AD35" s="460" t="str">
        <f t="shared" si="2"/>
        <v>OK</v>
      </c>
      <c r="AG35" s="462" t="str">
        <f t="shared" si="3"/>
        <v>CUMPLIDA</v>
      </c>
      <c r="AN35" s="683"/>
      <c r="BH35" s="462" t="str">
        <f t="shared" si="4"/>
        <v>CUMPLIDA</v>
      </c>
      <c r="BJ35" s="467" t="str">
        <f t="shared" si="5"/>
        <v>CERRADO</v>
      </c>
    </row>
    <row r="36" spans="1:62" s="464" customFormat="1" ht="35.1" customHeight="1" x14ac:dyDescent="0.25">
      <c r="A36" s="564"/>
      <c r="B36" s="564"/>
      <c r="C36" s="568" t="s">
        <v>154</v>
      </c>
      <c r="D36" s="564"/>
      <c r="E36" s="897"/>
      <c r="F36" s="564"/>
      <c r="G36" s="564">
        <v>12</v>
      </c>
      <c r="H36" s="656" t="s">
        <v>723</v>
      </c>
      <c r="I36" s="262" t="s">
        <v>653</v>
      </c>
      <c r="J36" s="658" t="str">
        <f>+J35</f>
        <v>Ausencia de documento denominado "Protocolo de seguridad del sorteo" donde se incluyan todas las condiciones y características requeridas incluyendo lo relacionado con las camaras.</v>
      </c>
      <c r="K36" s="659" t="s">
        <v>832</v>
      </c>
      <c r="L36" s="659" t="s">
        <v>844</v>
      </c>
      <c r="M36" s="564">
        <v>1</v>
      </c>
      <c r="N36" s="568" t="s">
        <v>69</v>
      </c>
      <c r="O36" s="568" t="str">
        <f>IF(H36="","",VLOOKUP(H36,'[1]Procedimientos Publicar'!$C$6:$E$85,3,FALSE))</f>
        <v>SUB GERENCIA COMERCIAL</v>
      </c>
      <c r="P36" s="568" t="s">
        <v>362</v>
      </c>
      <c r="Q36" s="564"/>
      <c r="R36" s="564"/>
      <c r="S36" s="564"/>
      <c r="T36" s="569">
        <v>1</v>
      </c>
      <c r="U36" s="564"/>
      <c r="V36" s="570">
        <v>43770</v>
      </c>
      <c r="W36" s="570">
        <v>43798</v>
      </c>
      <c r="X36" s="570"/>
      <c r="Y36" s="570">
        <v>43830</v>
      </c>
      <c r="Z36" s="268" t="s">
        <v>692</v>
      </c>
      <c r="AA36" s="564">
        <v>1</v>
      </c>
      <c r="AB36" s="572">
        <f t="shared" si="0"/>
        <v>1</v>
      </c>
      <c r="AC36" s="573">
        <f t="shared" si="1"/>
        <v>1</v>
      </c>
      <c r="AD36" s="460" t="str">
        <f t="shared" si="2"/>
        <v>OK</v>
      </c>
      <c r="AG36" s="462" t="str">
        <f t="shared" si="3"/>
        <v>CUMPLIDA</v>
      </c>
      <c r="AN36" s="683"/>
      <c r="BH36" s="462" t="str">
        <f t="shared" si="4"/>
        <v>CUMPLIDA</v>
      </c>
      <c r="BJ36" s="467" t="str">
        <f t="shared" si="5"/>
        <v>CERRADO</v>
      </c>
    </row>
    <row r="37" spans="1:62" s="464" customFormat="1" ht="35.1" customHeight="1" x14ac:dyDescent="0.25">
      <c r="A37" s="564"/>
      <c r="B37" s="564"/>
      <c r="C37" s="568" t="s">
        <v>154</v>
      </c>
      <c r="D37" s="564"/>
      <c r="E37" s="897"/>
      <c r="F37" s="564"/>
      <c r="G37" s="564">
        <v>13</v>
      </c>
      <c r="H37" s="656" t="s">
        <v>723</v>
      </c>
      <c r="I37" s="657" t="s">
        <v>685</v>
      </c>
      <c r="J37" s="658" t="s">
        <v>818</v>
      </c>
      <c r="K37" s="659" t="s">
        <v>833</v>
      </c>
      <c r="L37" s="659" t="s">
        <v>840</v>
      </c>
      <c r="M37" s="564">
        <v>1</v>
      </c>
      <c r="N37" s="568" t="s">
        <v>69</v>
      </c>
      <c r="O37" s="568" t="str">
        <f>IF(H37="","",VLOOKUP(H37,'[1]Procedimientos Publicar'!$C$6:$E$85,3,FALSE))</f>
        <v>SUB GERENCIA COMERCIAL</v>
      </c>
      <c r="P37" s="568" t="s">
        <v>362</v>
      </c>
      <c r="Q37" s="564"/>
      <c r="R37" s="564"/>
      <c r="S37" s="564"/>
      <c r="T37" s="569">
        <v>1</v>
      </c>
      <c r="U37" s="564"/>
      <c r="V37" s="570">
        <v>43641</v>
      </c>
      <c r="W37" s="570">
        <v>43707</v>
      </c>
      <c r="X37" s="570"/>
      <c r="Y37" s="570">
        <v>43830</v>
      </c>
      <c r="Z37" s="267" t="s">
        <v>693</v>
      </c>
      <c r="AA37" s="564">
        <v>1</v>
      </c>
      <c r="AB37" s="572">
        <f t="shared" si="0"/>
        <v>1</v>
      </c>
      <c r="AC37" s="573">
        <f t="shared" si="1"/>
        <v>1</v>
      </c>
      <c r="AD37" s="460" t="str">
        <f t="shared" si="2"/>
        <v>OK</v>
      </c>
      <c r="AG37" s="462" t="str">
        <f t="shared" si="3"/>
        <v>CUMPLIDA</v>
      </c>
      <c r="AN37" s="683"/>
      <c r="BH37" s="462" t="str">
        <f t="shared" si="4"/>
        <v>CUMPLIDA</v>
      </c>
      <c r="BJ37" s="467" t="str">
        <f t="shared" si="5"/>
        <v>CERRADO</v>
      </c>
    </row>
    <row r="38" spans="1:62" s="464" customFormat="1" ht="35.1" customHeight="1" x14ac:dyDescent="0.25">
      <c r="A38" s="564"/>
      <c r="B38" s="564"/>
      <c r="C38" s="568" t="s">
        <v>154</v>
      </c>
      <c r="D38" s="564"/>
      <c r="E38" s="897"/>
      <c r="F38" s="564"/>
      <c r="G38" s="564">
        <v>14</v>
      </c>
      <c r="H38" s="656" t="s">
        <v>723</v>
      </c>
      <c r="I38" s="657" t="s">
        <v>686</v>
      </c>
      <c r="J38" s="658" t="s">
        <v>819</v>
      </c>
      <c r="K38" s="403" t="s">
        <v>639</v>
      </c>
      <c r="L38" s="659"/>
      <c r="M38" s="564">
        <v>1</v>
      </c>
      <c r="N38" s="568" t="s">
        <v>69</v>
      </c>
      <c r="O38" s="568" t="str">
        <f>IF(H38="","",VLOOKUP(H38,'[1]Procedimientos Publicar'!$C$6:$E$85,3,FALSE))</f>
        <v>SUB GERENCIA COMERCIAL</v>
      </c>
      <c r="P38" s="568" t="s">
        <v>362</v>
      </c>
      <c r="Q38" s="564"/>
      <c r="R38" s="564"/>
      <c r="S38" s="564"/>
      <c r="T38" s="569">
        <v>1</v>
      </c>
      <c r="U38" s="564"/>
      <c r="V38" s="570">
        <v>43678</v>
      </c>
      <c r="W38" s="570">
        <v>43707</v>
      </c>
      <c r="X38" s="570"/>
      <c r="Y38" s="570">
        <v>43830</v>
      </c>
      <c r="Z38" s="268" t="s">
        <v>694</v>
      </c>
      <c r="AA38" s="564">
        <v>1</v>
      </c>
      <c r="AB38" s="572">
        <f t="shared" si="0"/>
        <v>1</v>
      </c>
      <c r="AC38" s="573">
        <f t="shared" si="1"/>
        <v>1</v>
      </c>
      <c r="AD38" s="460" t="str">
        <f t="shared" si="2"/>
        <v>OK</v>
      </c>
      <c r="AG38" s="462" t="str">
        <f t="shared" si="3"/>
        <v>CUMPLIDA</v>
      </c>
      <c r="AN38" s="683"/>
      <c r="BH38" s="462" t="str">
        <f t="shared" si="4"/>
        <v>CUMPLIDA</v>
      </c>
      <c r="BJ38" s="467" t="str">
        <f t="shared" si="5"/>
        <v>CERRADO</v>
      </c>
    </row>
    <row r="39" spans="1:62" s="464" customFormat="1" ht="35.1" customHeight="1" x14ac:dyDescent="0.25">
      <c r="A39" s="564"/>
      <c r="B39" s="564"/>
      <c r="C39" s="568" t="s">
        <v>154</v>
      </c>
      <c r="D39" s="564"/>
      <c r="E39" s="897"/>
      <c r="F39" s="564"/>
      <c r="G39" s="564">
        <v>15</v>
      </c>
      <c r="H39" s="656" t="s">
        <v>723</v>
      </c>
      <c r="I39" s="657" t="s">
        <v>687</v>
      </c>
      <c r="J39" s="658" t="s">
        <v>820</v>
      </c>
      <c r="K39" s="659" t="s">
        <v>834</v>
      </c>
      <c r="L39" s="659" t="s">
        <v>840</v>
      </c>
      <c r="M39" s="564">
        <v>1</v>
      </c>
      <c r="N39" s="568" t="s">
        <v>69</v>
      </c>
      <c r="O39" s="568" t="str">
        <f>IF(H39="","",VLOOKUP(H39,'[1]Procedimientos Publicar'!$C$6:$E$85,3,FALSE))</f>
        <v>SUB GERENCIA COMERCIAL</v>
      </c>
      <c r="P39" s="568" t="s">
        <v>362</v>
      </c>
      <c r="Q39" s="564"/>
      <c r="R39" s="564"/>
      <c r="S39" s="564"/>
      <c r="T39" s="569">
        <v>1</v>
      </c>
      <c r="U39" s="564"/>
      <c r="V39" s="570">
        <v>43641</v>
      </c>
      <c r="W39" s="570">
        <v>43707</v>
      </c>
      <c r="X39" s="570"/>
      <c r="Y39" s="570">
        <v>43830</v>
      </c>
      <c r="Z39" s="266" t="s">
        <v>673</v>
      </c>
      <c r="AA39" s="564">
        <v>1</v>
      </c>
      <c r="AB39" s="572">
        <f t="shared" si="0"/>
        <v>1</v>
      </c>
      <c r="AC39" s="573">
        <f t="shared" si="1"/>
        <v>1</v>
      </c>
      <c r="AD39" s="460" t="str">
        <f t="shared" si="2"/>
        <v>OK</v>
      </c>
      <c r="AG39" s="462" t="str">
        <f t="shared" si="3"/>
        <v>CUMPLIDA</v>
      </c>
      <c r="AN39" s="683"/>
      <c r="BH39" s="462" t="str">
        <f t="shared" si="4"/>
        <v>CUMPLIDA</v>
      </c>
      <c r="BJ39" s="467" t="str">
        <f t="shared" si="5"/>
        <v>CERRADO</v>
      </c>
    </row>
    <row r="40" spans="1:62" s="464" customFormat="1" ht="35.1" customHeight="1" x14ac:dyDescent="0.25">
      <c r="A40" s="564"/>
      <c r="B40" s="564"/>
      <c r="C40" s="568" t="s">
        <v>154</v>
      </c>
      <c r="D40" s="564"/>
      <c r="E40" s="897"/>
      <c r="F40" s="564"/>
      <c r="G40" s="564">
        <v>16</v>
      </c>
      <c r="H40" s="656" t="s">
        <v>723</v>
      </c>
      <c r="I40" s="657" t="s">
        <v>688</v>
      </c>
      <c r="J40" s="658" t="s">
        <v>821</v>
      </c>
      <c r="K40" s="659" t="s">
        <v>835</v>
      </c>
      <c r="L40" s="659" t="s">
        <v>844</v>
      </c>
      <c r="M40" s="564">
        <v>1</v>
      </c>
      <c r="N40" s="568" t="s">
        <v>69</v>
      </c>
      <c r="O40" s="568" t="str">
        <f>IF(H40="","",VLOOKUP(H40,'[1]Procedimientos Publicar'!$C$6:$E$85,3,FALSE))</f>
        <v>SUB GERENCIA COMERCIAL</v>
      </c>
      <c r="P40" s="568" t="s">
        <v>362</v>
      </c>
      <c r="Q40" s="564"/>
      <c r="R40" s="564"/>
      <c r="S40" s="564"/>
      <c r="T40" s="569">
        <v>1</v>
      </c>
      <c r="U40" s="564"/>
      <c r="V40" s="570">
        <v>43692</v>
      </c>
      <c r="W40" s="570">
        <v>43769</v>
      </c>
      <c r="X40" s="570"/>
      <c r="Y40" s="570">
        <v>43830</v>
      </c>
      <c r="Z40" s="266" t="s">
        <v>695</v>
      </c>
      <c r="AA40" s="564">
        <v>1</v>
      </c>
      <c r="AB40" s="572">
        <f t="shared" si="0"/>
        <v>1</v>
      </c>
      <c r="AC40" s="573">
        <f t="shared" si="1"/>
        <v>1</v>
      </c>
      <c r="AD40" s="460" t="str">
        <f t="shared" si="2"/>
        <v>OK</v>
      </c>
      <c r="AG40" s="462" t="str">
        <f t="shared" si="3"/>
        <v>CUMPLIDA</v>
      </c>
      <c r="AN40" s="683"/>
      <c r="BH40" s="462" t="str">
        <f t="shared" si="4"/>
        <v>CUMPLIDA</v>
      </c>
      <c r="BJ40" s="467" t="str">
        <f t="shared" si="5"/>
        <v>CERRADO</v>
      </c>
    </row>
    <row r="41" spans="1:62" s="464" customFormat="1" ht="35.1" customHeight="1" x14ac:dyDescent="0.25">
      <c r="A41" s="564"/>
      <c r="B41" s="564"/>
      <c r="C41" s="568" t="s">
        <v>154</v>
      </c>
      <c r="D41" s="564"/>
      <c r="E41" s="897"/>
      <c r="F41" s="564"/>
      <c r="G41" s="564">
        <v>17</v>
      </c>
      <c r="H41" s="656" t="s">
        <v>723</v>
      </c>
      <c r="I41" s="657" t="s">
        <v>689</v>
      </c>
      <c r="J41" s="658" t="s">
        <v>822</v>
      </c>
      <c r="K41" s="659" t="s">
        <v>836</v>
      </c>
      <c r="L41" s="659" t="s">
        <v>484</v>
      </c>
      <c r="M41" s="564">
        <v>1</v>
      </c>
      <c r="N41" s="568" t="s">
        <v>69</v>
      </c>
      <c r="O41" s="568" t="str">
        <f>IF(H41="","",VLOOKUP(H41,'[1]Procedimientos Publicar'!$C$6:$E$85,3,FALSE))</f>
        <v>SUB GERENCIA COMERCIAL</v>
      </c>
      <c r="P41" s="568" t="s">
        <v>362</v>
      </c>
      <c r="Q41" s="564"/>
      <c r="R41" s="564"/>
      <c r="S41" s="564"/>
      <c r="T41" s="569">
        <v>1</v>
      </c>
      <c r="U41" s="564"/>
      <c r="V41" s="570">
        <v>43671</v>
      </c>
      <c r="W41" s="570">
        <v>43702</v>
      </c>
      <c r="X41" s="570"/>
      <c r="Y41" s="570">
        <v>43830</v>
      </c>
      <c r="Z41" s="266" t="s">
        <v>696</v>
      </c>
      <c r="AA41" s="564">
        <v>1</v>
      </c>
      <c r="AB41" s="572">
        <f t="shared" si="0"/>
        <v>1</v>
      </c>
      <c r="AC41" s="573">
        <f t="shared" si="1"/>
        <v>1</v>
      </c>
      <c r="AD41" s="460" t="str">
        <f t="shared" si="2"/>
        <v>OK</v>
      </c>
      <c r="AG41" s="462" t="str">
        <f t="shared" si="3"/>
        <v>CUMPLIDA</v>
      </c>
      <c r="AN41" s="683"/>
      <c r="BH41" s="462" t="str">
        <f t="shared" si="4"/>
        <v>CUMPLIDA</v>
      </c>
      <c r="BJ41" s="467" t="str">
        <f t="shared" si="5"/>
        <v>CERRADO</v>
      </c>
    </row>
    <row r="42" spans="1:62" s="354" customFormat="1" ht="69" customHeight="1" x14ac:dyDescent="0.2">
      <c r="C42" s="352"/>
      <c r="E42" s="382"/>
      <c r="H42" s="375"/>
      <c r="I42" s="148"/>
      <c r="J42" s="277"/>
      <c r="K42" s="25"/>
      <c r="L42" s="24"/>
      <c r="M42" s="143"/>
      <c r="N42" s="352"/>
      <c r="O42" s="352"/>
      <c r="P42" s="352"/>
      <c r="S42" s="25"/>
      <c r="T42" s="95"/>
      <c r="V42" s="18"/>
      <c r="W42" s="18"/>
      <c r="X42" s="18"/>
      <c r="Y42" s="96"/>
      <c r="Z42" s="280"/>
      <c r="AB42" s="270"/>
      <c r="AC42" s="273"/>
      <c r="AE42" s="104"/>
      <c r="BH42" s="357"/>
    </row>
    <row r="43" spans="1:62" s="354" customFormat="1" ht="69" customHeight="1" x14ac:dyDescent="0.25">
      <c r="C43" s="352"/>
      <c r="E43" s="383"/>
      <c r="H43" s="375"/>
      <c r="I43" s="148"/>
      <c r="N43" s="352"/>
      <c r="O43" s="352"/>
      <c r="P43" s="352"/>
      <c r="T43" s="95"/>
      <c r="X43" s="753"/>
      <c r="Y43" s="96"/>
      <c r="AB43" s="270"/>
      <c r="AC43" s="273"/>
      <c r="AG43" s="357"/>
      <c r="BH43" s="357"/>
    </row>
    <row r="44" spans="1:62" s="354" customFormat="1" ht="69" customHeight="1" x14ac:dyDescent="0.25">
      <c r="C44" s="352"/>
      <c r="E44" s="383"/>
      <c r="H44" s="375"/>
      <c r="I44" s="148"/>
      <c r="N44" s="352"/>
      <c r="O44" s="352"/>
      <c r="P44" s="352"/>
      <c r="T44" s="95"/>
      <c r="X44" s="753"/>
      <c r="Y44" s="96"/>
      <c r="AB44" s="270"/>
      <c r="AC44" s="273"/>
      <c r="AG44" s="357"/>
      <c r="BH44" s="357"/>
    </row>
    <row r="45" spans="1:62" s="354" customFormat="1" ht="69" customHeight="1" x14ac:dyDescent="0.25">
      <c r="C45" s="352"/>
      <c r="E45" s="383"/>
      <c r="H45" s="375"/>
      <c r="I45" s="284"/>
      <c r="N45" s="352"/>
      <c r="O45" s="352"/>
      <c r="P45" s="352"/>
      <c r="T45" s="95"/>
      <c r="X45" s="753"/>
      <c r="Y45" s="96"/>
      <c r="AB45" s="270"/>
      <c r="AC45" s="273"/>
      <c r="AG45" s="357"/>
      <c r="BH45" s="357"/>
    </row>
    <row r="46" spans="1:62" s="354" customFormat="1" ht="69" customHeight="1" x14ac:dyDescent="0.25">
      <c r="C46" s="352"/>
      <c r="E46" s="377"/>
      <c r="H46" s="176"/>
      <c r="I46" s="353"/>
      <c r="J46" s="353"/>
      <c r="K46" s="353"/>
      <c r="L46" s="285"/>
      <c r="N46" s="352"/>
      <c r="O46" s="352"/>
      <c r="P46" s="352"/>
      <c r="S46" s="353"/>
      <c r="T46" s="95"/>
      <c r="V46" s="376"/>
      <c r="W46" s="376"/>
      <c r="X46" s="376"/>
      <c r="Y46" s="96"/>
      <c r="Z46" s="353"/>
      <c r="AB46" s="270"/>
      <c r="AC46" s="273"/>
      <c r="AE46" s="269"/>
      <c r="AG46" s="357"/>
      <c r="BH46" s="357"/>
    </row>
    <row r="47" spans="1:62" s="354" customFormat="1" ht="69" customHeight="1" x14ac:dyDescent="0.25">
      <c r="C47" s="352"/>
      <c r="E47" s="377"/>
      <c r="H47" s="176"/>
      <c r="I47" s="287"/>
      <c r="J47" s="353"/>
      <c r="K47" s="353"/>
      <c r="L47" s="288"/>
      <c r="N47" s="352"/>
      <c r="O47" s="352"/>
      <c r="P47" s="352"/>
      <c r="S47" s="353"/>
      <c r="T47" s="95"/>
      <c r="V47" s="289"/>
      <c r="W47" s="290"/>
      <c r="X47" s="290"/>
      <c r="Y47" s="96"/>
      <c r="Z47" s="353"/>
      <c r="AB47" s="270"/>
      <c r="AC47" s="273"/>
      <c r="AE47" s="269"/>
      <c r="AG47" s="357"/>
      <c r="BH47" s="357"/>
    </row>
    <row r="48" spans="1:62" s="354" customFormat="1" ht="69" customHeight="1" x14ac:dyDescent="0.25">
      <c r="C48" s="352"/>
      <c r="E48" s="377"/>
      <c r="H48" s="176"/>
      <c r="I48" s="148"/>
      <c r="J48" s="148"/>
      <c r="K48" s="148"/>
      <c r="L48" s="284"/>
      <c r="N48" s="352"/>
      <c r="O48" s="352"/>
      <c r="P48" s="352"/>
      <c r="S48" s="148"/>
      <c r="T48" s="95"/>
      <c r="V48" s="376"/>
      <c r="W48" s="376"/>
      <c r="X48" s="376"/>
      <c r="Y48" s="96"/>
      <c r="Z48" s="353"/>
      <c r="AB48" s="270"/>
      <c r="AC48" s="273"/>
      <c r="AE48" s="353"/>
      <c r="BH48" s="357"/>
    </row>
    <row r="49" spans="3:60" s="354" customFormat="1" ht="69" customHeight="1" x14ac:dyDescent="0.25">
      <c r="C49" s="352"/>
      <c r="E49" s="382"/>
      <c r="H49" s="375"/>
      <c r="I49" s="275"/>
      <c r="J49" s="275"/>
      <c r="K49" s="275"/>
      <c r="L49" s="275"/>
      <c r="N49" s="352"/>
      <c r="O49" s="352"/>
      <c r="P49" s="375"/>
      <c r="S49" s="275"/>
      <c r="T49" s="95"/>
      <c r="V49" s="291"/>
      <c r="W49" s="291"/>
      <c r="X49" s="291"/>
      <c r="Y49" s="96"/>
      <c r="Z49" s="292"/>
      <c r="AB49" s="270"/>
      <c r="AC49" s="273"/>
      <c r="AE49" s="293"/>
      <c r="AG49" s="357"/>
      <c r="BH49" s="357"/>
    </row>
    <row r="50" spans="3:60" s="354" customFormat="1" ht="69" customHeight="1" x14ac:dyDescent="0.2">
      <c r="C50" s="352"/>
      <c r="E50" s="382"/>
      <c r="H50" s="375"/>
      <c r="I50" s="275"/>
      <c r="J50" s="294"/>
      <c r="K50" s="294"/>
      <c r="L50" s="294"/>
      <c r="N50" s="352"/>
      <c r="O50" s="352"/>
      <c r="P50" s="375"/>
      <c r="S50" s="294"/>
      <c r="T50" s="95"/>
      <c r="U50" s="294"/>
      <c r="V50" s="291"/>
      <c r="W50" s="291"/>
      <c r="X50" s="291"/>
      <c r="Y50" s="96"/>
      <c r="Z50" s="353"/>
      <c r="AB50" s="270"/>
      <c r="AC50" s="273"/>
      <c r="AE50" s="275"/>
      <c r="BH50" s="357"/>
    </row>
    <row r="51" spans="3:60" s="354" customFormat="1" ht="69" customHeight="1" x14ac:dyDescent="0.2">
      <c r="C51" s="352"/>
      <c r="E51" s="382"/>
      <c r="H51" s="375"/>
      <c r="I51" s="275"/>
      <c r="J51" s="294"/>
      <c r="K51" s="294"/>
      <c r="L51" s="294"/>
      <c r="N51" s="352"/>
      <c r="O51" s="352"/>
      <c r="P51" s="375"/>
      <c r="S51" s="294"/>
      <c r="T51" s="95"/>
      <c r="V51" s="291"/>
      <c r="W51" s="291"/>
      <c r="X51" s="291"/>
      <c r="Y51" s="96"/>
      <c r="Z51" s="353"/>
      <c r="AB51" s="270"/>
      <c r="AC51" s="273"/>
      <c r="AE51" s="353"/>
      <c r="AG51" s="357"/>
      <c r="BH51" s="357"/>
    </row>
    <row r="52" spans="3:60" s="354" customFormat="1" ht="69" customHeight="1" x14ac:dyDescent="0.2">
      <c r="C52" s="352"/>
      <c r="E52" s="382"/>
      <c r="H52" s="375"/>
      <c r="I52" s="275"/>
      <c r="J52" s="295"/>
      <c r="K52" s="275"/>
      <c r="L52" s="294"/>
      <c r="N52" s="352"/>
      <c r="O52" s="352"/>
      <c r="P52" s="294"/>
      <c r="S52" s="275"/>
      <c r="T52" s="95"/>
      <c r="V52" s="296"/>
      <c r="W52" s="296"/>
      <c r="X52" s="296"/>
      <c r="Y52" s="96"/>
      <c r="Z52" s="353"/>
      <c r="AB52" s="270"/>
      <c r="AC52" s="273"/>
      <c r="AE52" s="353"/>
      <c r="AG52" s="357"/>
      <c r="BH52" s="357"/>
    </row>
    <row r="53" spans="3:60" s="354" customFormat="1" ht="69" customHeight="1" x14ac:dyDescent="0.2">
      <c r="C53" s="352"/>
      <c r="E53" s="382"/>
      <c r="H53" s="375"/>
      <c r="I53" s="275"/>
      <c r="J53" s="294"/>
      <c r="K53" s="294"/>
      <c r="L53" s="294"/>
      <c r="N53" s="352"/>
      <c r="O53" s="352"/>
      <c r="P53" s="375"/>
      <c r="S53" s="294"/>
      <c r="T53" s="95"/>
      <c r="V53" s="291"/>
      <c r="W53" s="291"/>
      <c r="X53" s="291"/>
      <c r="Y53" s="96"/>
      <c r="Z53" s="353"/>
      <c r="AB53" s="270"/>
      <c r="AC53" s="273"/>
      <c r="AE53" s="269"/>
      <c r="AG53" s="357"/>
      <c r="BH53" s="357"/>
    </row>
    <row r="54" spans="3:60" s="354" customFormat="1" ht="69" customHeight="1" x14ac:dyDescent="0.25">
      <c r="C54" s="352"/>
      <c r="E54" s="384"/>
      <c r="H54" s="375"/>
      <c r="I54" s="148"/>
      <c r="J54" s="102"/>
      <c r="K54" s="102"/>
      <c r="L54" s="102"/>
      <c r="M54" s="103"/>
      <c r="N54" s="352"/>
      <c r="O54" s="352"/>
      <c r="P54" s="352"/>
      <c r="S54" s="102"/>
      <c r="T54" s="95"/>
      <c r="V54" s="18"/>
      <c r="W54" s="18"/>
      <c r="X54" s="18"/>
      <c r="Y54" s="96"/>
      <c r="Z54" s="15"/>
      <c r="AB54" s="270"/>
      <c r="AC54" s="273"/>
      <c r="AE54" s="272"/>
      <c r="AG54" s="357"/>
      <c r="BH54" s="357"/>
    </row>
    <row r="55" spans="3:60" s="354" customFormat="1" ht="69" customHeight="1" x14ac:dyDescent="0.25">
      <c r="C55" s="352"/>
      <c r="E55" s="384"/>
      <c r="H55" s="375"/>
      <c r="I55" s="148"/>
      <c r="J55" s="297"/>
      <c r="K55" s="102"/>
      <c r="L55" s="102"/>
      <c r="M55" s="106"/>
      <c r="N55" s="352"/>
      <c r="O55" s="352"/>
      <c r="P55" s="352"/>
      <c r="S55" s="102"/>
      <c r="T55" s="95"/>
      <c r="V55" s="107"/>
      <c r="W55" s="107"/>
      <c r="X55" s="107"/>
      <c r="Y55" s="96"/>
      <c r="Z55" s="15"/>
      <c r="AB55" s="270"/>
      <c r="AC55" s="273"/>
      <c r="AE55" s="272"/>
      <c r="AG55" s="357"/>
      <c r="BH55" s="357"/>
    </row>
    <row r="56" spans="3:60" s="354" customFormat="1" ht="69" customHeight="1" x14ac:dyDescent="0.25">
      <c r="C56" s="352"/>
      <c r="E56" s="384"/>
      <c r="H56" s="375"/>
      <c r="I56" s="284"/>
      <c r="J56" s="284"/>
      <c r="K56" s="15"/>
      <c r="L56" s="102"/>
      <c r="M56" s="103"/>
      <c r="N56" s="352"/>
      <c r="O56" s="352"/>
      <c r="P56" s="352"/>
      <c r="S56" s="15"/>
      <c r="T56" s="95"/>
      <c r="V56" s="18"/>
      <c r="W56" s="18"/>
      <c r="X56" s="18"/>
      <c r="Y56" s="96"/>
      <c r="Z56" s="15"/>
      <c r="AB56" s="270"/>
      <c r="AC56" s="273"/>
      <c r="AE56" s="17"/>
      <c r="AG56" s="357"/>
      <c r="BH56" s="357"/>
    </row>
    <row r="57" spans="3:60" s="354" customFormat="1" ht="69" customHeight="1" x14ac:dyDescent="0.25">
      <c r="C57" s="352"/>
      <c r="E57" s="384"/>
      <c r="H57" s="375"/>
      <c r="I57" s="298"/>
      <c r="J57" s="15"/>
      <c r="K57" s="15"/>
      <c r="L57" s="17"/>
      <c r="M57" s="111"/>
      <c r="N57" s="352"/>
      <c r="O57" s="352"/>
      <c r="P57" s="352"/>
      <c r="S57" s="15"/>
      <c r="T57" s="95"/>
      <c r="V57" s="18"/>
      <c r="W57" s="18"/>
      <c r="X57" s="18"/>
      <c r="Y57" s="96"/>
      <c r="Z57" s="15"/>
      <c r="AB57" s="270"/>
      <c r="AC57" s="273"/>
      <c r="AE57" s="272"/>
      <c r="AG57" s="357"/>
      <c r="BH57" s="357"/>
    </row>
    <row r="58" spans="3:60" s="354" customFormat="1" ht="69" customHeight="1" x14ac:dyDescent="0.25">
      <c r="C58" s="352"/>
      <c r="E58" s="384"/>
      <c r="H58" s="375"/>
      <c r="I58" s="148"/>
      <c r="J58" s="15"/>
      <c r="K58" s="15"/>
      <c r="L58" s="299"/>
      <c r="M58" s="113"/>
      <c r="N58" s="352"/>
      <c r="O58" s="352"/>
      <c r="P58" s="352"/>
      <c r="S58" s="15"/>
      <c r="T58" s="95"/>
      <c r="V58" s="18"/>
      <c r="W58" s="104"/>
      <c r="X58" s="654"/>
      <c r="Y58" s="96"/>
      <c r="Z58" s="15"/>
      <c r="AB58" s="270"/>
      <c r="AC58" s="273"/>
      <c r="AE58" s="17"/>
      <c r="AG58" s="357"/>
      <c r="BH58" s="357"/>
    </row>
    <row r="59" spans="3:60" s="354" customFormat="1" ht="69" customHeight="1" x14ac:dyDescent="0.25">
      <c r="C59" s="352"/>
      <c r="E59" s="384"/>
      <c r="H59" s="375"/>
      <c r="I59" s="284"/>
      <c r="J59" s="15"/>
      <c r="K59" s="24"/>
      <c r="L59" s="24"/>
      <c r="M59" s="103"/>
      <c r="N59" s="352"/>
      <c r="O59" s="352"/>
      <c r="P59" s="352"/>
      <c r="S59" s="24"/>
      <c r="T59" s="95"/>
      <c r="V59" s="18"/>
      <c r="W59" s="18"/>
      <c r="X59" s="18"/>
      <c r="Y59" s="96"/>
      <c r="Z59" s="15"/>
      <c r="AB59" s="270"/>
      <c r="AC59" s="273"/>
      <c r="AE59" s="1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row>
    <row r="60" spans="3:60" s="354" customFormat="1" ht="69" customHeight="1" x14ac:dyDescent="0.25">
      <c r="C60" s="352"/>
      <c r="E60" s="384"/>
      <c r="H60" s="375"/>
      <c r="I60" s="148"/>
      <c r="J60" s="15"/>
      <c r="K60" s="15"/>
      <c r="L60" s="15"/>
      <c r="M60" s="111"/>
      <c r="N60" s="352"/>
      <c r="O60" s="352"/>
      <c r="P60" s="352"/>
      <c r="S60" s="15"/>
      <c r="T60" s="95"/>
      <c r="V60" s="18"/>
      <c r="W60" s="18"/>
      <c r="X60" s="18"/>
      <c r="Y60" s="96"/>
      <c r="Z60" s="15"/>
      <c r="AB60" s="270"/>
      <c r="AC60" s="273"/>
      <c r="AE60" s="17"/>
      <c r="AG60" s="357"/>
      <c r="BH60" s="357"/>
    </row>
    <row r="61" spans="3:60" s="354" customFormat="1" ht="69" customHeight="1" x14ac:dyDescent="0.25">
      <c r="C61" s="352"/>
      <c r="E61" s="384"/>
      <c r="H61" s="375"/>
      <c r="I61" s="148"/>
      <c r="J61" s="15"/>
      <c r="K61" s="15"/>
      <c r="L61" s="15"/>
      <c r="M61" s="111"/>
      <c r="N61" s="352"/>
      <c r="O61" s="352"/>
      <c r="P61" s="352"/>
      <c r="S61" s="15"/>
      <c r="T61" s="95"/>
      <c r="V61" s="18"/>
      <c r="W61" s="18"/>
      <c r="X61" s="18"/>
      <c r="Y61" s="96"/>
      <c r="Z61" s="15"/>
      <c r="AB61" s="270"/>
      <c r="AC61" s="273"/>
      <c r="AE61" s="17"/>
      <c r="AG61" s="357"/>
      <c r="BH61" s="357"/>
    </row>
    <row r="62" spans="3:60" s="354" customFormat="1" ht="69" customHeight="1" x14ac:dyDescent="0.25">
      <c r="C62" s="352"/>
      <c r="E62" s="384"/>
      <c r="H62" s="375"/>
      <c r="I62" s="148"/>
      <c r="J62" s="15"/>
      <c r="K62" s="15"/>
      <c r="L62" s="15"/>
      <c r="M62" s="111"/>
      <c r="N62" s="352"/>
      <c r="O62" s="352"/>
      <c r="P62" s="352"/>
      <c r="S62" s="15"/>
      <c r="T62" s="95"/>
      <c r="V62" s="18"/>
      <c r="W62" s="18"/>
      <c r="X62" s="18"/>
      <c r="Y62" s="96"/>
      <c r="Z62" s="15"/>
      <c r="AB62" s="270"/>
      <c r="AC62" s="273"/>
      <c r="AE62" s="124"/>
      <c r="AG62" s="357"/>
      <c r="BH62" s="357"/>
    </row>
    <row r="63" spans="3:60" s="354" customFormat="1" ht="69" customHeight="1" x14ac:dyDescent="0.25">
      <c r="C63" s="352"/>
      <c r="E63" s="384"/>
      <c r="H63" s="375"/>
      <c r="I63" s="148"/>
      <c r="J63" s="24"/>
      <c r="K63" s="24"/>
      <c r="L63" s="24"/>
      <c r="M63" s="113"/>
      <c r="N63" s="352"/>
      <c r="O63" s="352"/>
      <c r="P63" s="352"/>
      <c r="S63" s="24"/>
      <c r="T63" s="95"/>
      <c r="V63" s="18"/>
      <c r="W63" s="18"/>
      <c r="X63" s="18"/>
      <c r="Y63" s="96"/>
      <c r="Z63" s="15"/>
      <c r="AB63" s="270"/>
      <c r="AC63" s="273"/>
      <c r="AE63" s="17"/>
      <c r="AG63" s="357"/>
      <c r="BH63" s="357"/>
    </row>
    <row r="64" spans="3:60" s="354" customFormat="1" ht="69" customHeight="1" x14ac:dyDescent="0.25">
      <c r="C64" s="352"/>
      <c r="E64" s="382"/>
      <c r="H64" s="375"/>
      <c r="I64" s="275"/>
      <c r="J64" s="300"/>
      <c r="N64" s="352"/>
      <c r="O64" s="352"/>
      <c r="P64" s="352"/>
      <c r="T64" s="95"/>
      <c r="X64" s="753"/>
      <c r="Y64" s="96"/>
      <c r="Z64" s="149"/>
      <c r="AB64" s="270"/>
      <c r="AC64" s="273"/>
      <c r="AE64" s="15"/>
      <c r="AG64" s="357"/>
      <c r="BH64" s="357"/>
    </row>
    <row r="65" spans="3:60" s="354" customFormat="1" ht="69" customHeight="1" x14ac:dyDescent="0.25">
      <c r="C65" s="352"/>
      <c r="E65" s="382"/>
      <c r="H65" s="375"/>
      <c r="I65" s="148"/>
      <c r="J65" s="300"/>
      <c r="N65" s="352"/>
      <c r="O65" s="352"/>
      <c r="P65" s="352"/>
      <c r="T65" s="95"/>
      <c r="X65" s="753"/>
      <c r="Y65" s="96"/>
      <c r="Z65" s="149"/>
      <c r="AB65" s="270"/>
      <c r="AC65" s="273"/>
      <c r="AE65" s="15"/>
      <c r="AG65" s="357"/>
      <c r="BH65" s="357"/>
    </row>
    <row r="66" spans="3:60" s="354" customFormat="1" ht="69" customHeight="1" x14ac:dyDescent="0.25">
      <c r="C66" s="352"/>
      <c r="E66" s="382"/>
      <c r="H66" s="375"/>
      <c r="I66" s="148"/>
      <c r="J66" s="300"/>
      <c r="N66" s="352"/>
      <c r="O66" s="352"/>
      <c r="P66" s="352"/>
      <c r="T66" s="95"/>
      <c r="X66" s="753"/>
      <c r="Y66" s="96"/>
      <c r="Z66" s="149"/>
      <c r="AB66" s="270"/>
      <c r="AC66" s="273"/>
      <c r="AE66" s="15"/>
      <c r="AG66" s="357"/>
      <c r="BH66" s="357"/>
    </row>
    <row r="67" spans="3:60" s="354" customFormat="1" ht="69" customHeight="1" x14ac:dyDescent="0.25">
      <c r="C67" s="352"/>
      <c r="E67" s="382"/>
      <c r="H67" s="375"/>
      <c r="I67" s="148"/>
      <c r="J67" s="300"/>
      <c r="N67" s="352"/>
      <c r="O67" s="352"/>
      <c r="P67" s="352"/>
      <c r="T67" s="95"/>
      <c r="X67" s="753"/>
      <c r="Y67" s="96"/>
      <c r="Z67" s="149"/>
      <c r="AB67" s="270"/>
      <c r="AC67" s="273"/>
      <c r="AE67" s="15"/>
      <c r="AG67" s="357"/>
      <c r="BH67" s="357"/>
    </row>
    <row r="68" spans="3:60" s="354" customFormat="1" ht="69" customHeight="1" x14ac:dyDescent="0.2">
      <c r="C68" s="352"/>
      <c r="E68" s="377"/>
      <c r="H68" s="375"/>
      <c r="I68" s="278"/>
      <c r="N68" s="352"/>
      <c r="O68" s="352"/>
      <c r="P68" s="352"/>
      <c r="T68" s="95"/>
      <c r="X68" s="753"/>
      <c r="Y68" s="96"/>
      <c r="Z68" s="280"/>
      <c r="AB68" s="270"/>
      <c r="AC68" s="273"/>
      <c r="AG68" s="357"/>
      <c r="BH68" s="357"/>
    </row>
    <row r="69" spans="3:60" s="354" customFormat="1" ht="69" customHeight="1" x14ac:dyDescent="0.25">
      <c r="C69" s="352"/>
      <c r="E69" s="377"/>
      <c r="H69" s="375"/>
      <c r="I69" s="148"/>
      <c r="J69" s="149"/>
      <c r="K69" s="24"/>
      <c r="L69" s="20"/>
      <c r="M69" s="143"/>
      <c r="N69" s="352"/>
      <c r="O69" s="352"/>
      <c r="P69" s="352"/>
      <c r="T69" s="95"/>
      <c r="U69" s="24"/>
      <c r="V69" s="301"/>
      <c r="W69" s="301"/>
      <c r="X69" s="301"/>
      <c r="Y69" s="96"/>
      <c r="Z69" s="24"/>
      <c r="AB69" s="270"/>
      <c r="AC69" s="273"/>
      <c r="AG69" s="357"/>
      <c r="BH69" s="357"/>
    </row>
    <row r="70" spans="3:60" s="354" customFormat="1" ht="69" customHeight="1" x14ac:dyDescent="0.25">
      <c r="C70" s="352"/>
      <c r="E70" s="377"/>
      <c r="H70" s="375"/>
      <c r="I70" s="148"/>
      <c r="J70" s="149"/>
      <c r="K70" s="17"/>
      <c r="L70" s="145"/>
      <c r="M70" s="113"/>
      <c r="N70" s="352"/>
      <c r="O70" s="352"/>
      <c r="P70" s="352"/>
      <c r="T70" s="95"/>
      <c r="U70" s="17"/>
      <c r="V70" s="301"/>
      <c r="W70" s="301"/>
      <c r="X70" s="301"/>
      <c r="Y70" s="96"/>
      <c r="Z70" s="24"/>
      <c r="AB70" s="270"/>
      <c r="AC70" s="273"/>
      <c r="AG70" s="357"/>
      <c r="BH70" s="357"/>
    </row>
    <row r="71" spans="3:60" s="354" customFormat="1" ht="69" customHeight="1" x14ac:dyDescent="0.2">
      <c r="C71" s="352"/>
      <c r="E71" s="377"/>
      <c r="H71" s="375"/>
      <c r="I71" s="353"/>
      <c r="J71" s="149"/>
      <c r="K71" s="353"/>
      <c r="L71" s="146"/>
      <c r="M71" s="353"/>
      <c r="N71" s="352"/>
      <c r="O71" s="352"/>
      <c r="P71" s="303"/>
      <c r="T71" s="95"/>
      <c r="U71" s="353"/>
      <c r="V71" s="286"/>
      <c r="W71" s="147"/>
      <c r="X71" s="147"/>
      <c r="Y71" s="96"/>
      <c r="Z71" s="311"/>
      <c r="AB71" s="270"/>
      <c r="AC71" s="273"/>
      <c r="AG71" s="357"/>
      <c r="BH71" s="357"/>
    </row>
    <row r="72" spans="3:60" s="354" customFormat="1" ht="69" customHeight="1" x14ac:dyDescent="0.2">
      <c r="C72" s="352"/>
      <c r="E72" s="377"/>
      <c r="H72" s="375"/>
      <c r="I72" s="148"/>
      <c r="J72" s="145"/>
      <c r="K72" s="16"/>
      <c r="L72" s="145"/>
      <c r="M72" s="113"/>
      <c r="N72" s="352"/>
      <c r="O72" s="352"/>
      <c r="P72" s="352"/>
      <c r="T72" s="95"/>
      <c r="U72" s="16"/>
      <c r="V72" s="301"/>
      <c r="W72" s="301"/>
      <c r="X72" s="301"/>
      <c r="Y72" s="96"/>
      <c r="Z72" s="311"/>
      <c r="AB72" s="270"/>
      <c r="AC72" s="273"/>
      <c r="AG72" s="357"/>
      <c r="BH72" s="357"/>
    </row>
    <row r="73" spans="3:60" s="354" customFormat="1" ht="69" customHeight="1" x14ac:dyDescent="0.2">
      <c r="C73" s="352"/>
      <c r="E73" s="377"/>
      <c r="H73" s="375"/>
      <c r="I73" s="278"/>
      <c r="N73" s="352"/>
      <c r="O73" s="352"/>
      <c r="T73" s="95"/>
      <c r="X73" s="753"/>
      <c r="Y73" s="96"/>
      <c r="Z73" s="280"/>
      <c r="AB73" s="270"/>
      <c r="AC73" s="273"/>
      <c r="AG73" s="357"/>
      <c r="BH73" s="357"/>
    </row>
    <row r="74" spans="3:60" s="354" customFormat="1" ht="69" customHeight="1" x14ac:dyDescent="0.2">
      <c r="C74" s="352"/>
      <c r="E74" s="377"/>
      <c r="H74" s="375"/>
      <c r="I74" s="278"/>
      <c r="N74" s="352"/>
      <c r="O74" s="352"/>
      <c r="T74" s="95"/>
      <c r="X74" s="753"/>
      <c r="Y74" s="96"/>
      <c r="Z74" s="280"/>
      <c r="AB74" s="270"/>
      <c r="AC74" s="273"/>
      <c r="AG74" s="357"/>
      <c r="BH74" s="357"/>
    </row>
    <row r="75" spans="3:60" s="354" customFormat="1" ht="69" customHeight="1" x14ac:dyDescent="0.25">
      <c r="C75" s="352"/>
      <c r="E75" s="377"/>
      <c r="H75" s="375"/>
      <c r="I75" s="148"/>
      <c r="N75" s="352"/>
      <c r="O75" s="352"/>
      <c r="P75" s="303"/>
      <c r="T75" s="95"/>
      <c r="X75" s="753"/>
      <c r="Y75" s="96"/>
      <c r="Z75" s="274"/>
      <c r="AB75" s="270"/>
      <c r="AC75" s="273"/>
      <c r="AG75" s="357"/>
      <c r="BH75" s="357"/>
    </row>
    <row r="76" spans="3:60" s="354" customFormat="1" ht="69" customHeight="1" x14ac:dyDescent="0.2">
      <c r="C76" s="352"/>
      <c r="E76" s="377"/>
      <c r="H76" s="176"/>
      <c r="I76" s="294"/>
      <c r="J76" s="145"/>
      <c r="K76" s="17"/>
      <c r="L76" s="17"/>
      <c r="N76" s="352"/>
      <c r="O76" s="352"/>
      <c r="P76" s="352"/>
      <c r="T76" s="95"/>
      <c r="U76" s="17"/>
      <c r="V76" s="301"/>
      <c r="W76" s="301"/>
      <c r="X76" s="301"/>
      <c r="Y76" s="96"/>
      <c r="Z76" s="274"/>
      <c r="AB76" s="270"/>
      <c r="AC76" s="273"/>
      <c r="AG76" s="357"/>
      <c r="BH76" s="357"/>
    </row>
    <row r="77" spans="3:60" s="354" customFormat="1" ht="69" customHeight="1" x14ac:dyDescent="0.25">
      <c r="C77" s="352"/>
      <c r="E77" s="377"/>
      <c r="H77" s="176"/>
      <c r="I77" s="278"/>
      <c r="J77" s="304"/>
      <c r="N77" s="352"/>
      <c r="O77" s="352"/>
      <c r="P77" s="352"/>
      <c r="T77" s="95"/>
      <c r="X77" s="753"/>
      <c r="Y77" s="96"/>
      <c r="AB77" s="270"/>
      <c r="AC77" s="273"/>
      <c r="AG77" s="357"/>
      <c r="BH77" s="357"/>
    </row>
    <row r="78" spans="3:60" s="354" customFormat="1" ht="69" customHeight="1" x14ac:dyDescent="0.2">
      <c r="C78" s="352"/>
      <c r="E78" s="377"/>
      <c r="H78" s="176"/>
      <c r="I78" s="305"/>
      <c r="J78" s="145"/>
      <c r="K78" s="17"/>
      <c r="L78" s="17"/>
      <c r="N78" s="352"/>
      <c r="O78" s="352"/>
      <c r="P78" s="352"/>
      <c r="T78" s="95"/>
      <c r="U78" s="17"/>
      <c r="V78" s="301"/>
      <c r="W78" s="301"/>
      <c r="X78" s="301"/>
      <c r="Y78" s="96"/>
      <c r="Z78" s="269"/>
      <c r="AB78" s="270"/>
      <c r="AC78" s="273"/>
      <c r="AG78" s="357"/>
      <c r="BH78" s="357"/>
    </row>
    <row r="79" spans="3:60" s="354" customFormat="1" ht="69" customHeight="1" x14ac:dyDescent="0.2">
      <c r="C79" s="352"/>
      <c r="E79" s="377"/>
      <c r="H79" s="176"/>
      <c r="I79" s="294"/>
      <c r="J79" s="306"/>
      <c r="K79" s="306"/>
      <c r="N79" s="352"/>
      <c r="O79" s="352"/>
      <c r="P79" s="352"/>
      <c r="T79" s="95"/>
      <c r="X79" s="753"/>
      <c r="Y79" s="96"/>
      <c r="AB79" s="270"/>
      <c r="AC79" s="273"/>
      <c r="AG79" s="357"/>
      <c r="BH79" s="357"/>
    </row>
    <row r="80" spans="3:60" s="354" customFormat="1" ht="69" customHeight="1" x14ac:dyDescent="0.2">
      <c r="C80" s="352"/>
      <c r="E80" s="384"/>
      <c r="H80" s="176"/>
      <c r="I80" s="307"/>
      <c r="K80" s="377"/>
      <c r="M80" s="308"/>
      <c r="N80" s="352"/>
      <c r="O80" s="352"/>
      <c r="P80" s="352"/>
      <c r="T80" s="95"/>
      <c r="V80" s="290"/>
      <c r="W80" s="290"/>
      <c r="X80" s="290"/>
      <c r="Y80" s="96"/>
      <c r="Z80" s="142"/>
      <c r="AB80" s="270"/>
      <c r="AC80" s="273"/>
      <c r="AG80" s="357"/>
      <c r="BH80" s="357"/>
    </row>
    <row r="81" spans="3:60" s="354" customFormat="1" ht="69" customHeight="1" x14ac:dyDescent="0.25">
      <c r="C81" s="352"/>
      <c r="E81" s="384"/>
      <c r="H81" s="176"/>
      <c r="I81" s="309"/>
      <c r="K81" s="377"/>
      <c r="M81" s="308"/>
      <c r="N81" s="352"/>
      <c r="O81" s="352"/>
      <c r="P81" s="352"/>
      <c r="T81" s="95"/>
      <c r="V81" s="290"/>
      <c r="W81" s="290"/>
      <c r="X81" s="290"/>
      <c r="Y81" s="96"/>
      <c r="Z81" s="142"/>
      <c r="AB81" s="270"/>
      <c r="AC81" s="273"/>
      <c r="AG81" s="357"/>
      <c r="BH81" s="357"/>
    </row>
    <row r="82" spans="3:60" s="354" customFormat="1" ht="69" customHeight="1" x14ac:dyDescent="0.25">
      <c r="C82" s="352"/>
      <c r="E82" s="384"/>
      <c r="H82" s="176"/>
      <c r="I82" s="309"/>
      <c r="K82" s="288"/>
      <c r="M82" s="308"/>
      <c r="N82" s="352"/>
      <c r="O82" s="352"/>
      <c r="P82" s="303"/>
      <c r="T82" s="95"/>
      <c r="V82" s="290"/>
      <c r="W82" s="290"/>
      <c r="X82" s="290"/>
      <c r="Y82" s="96"/>
      <c r="Z82" s="142"/>
      <c r="AB82" s="270"/>
      <c r="AC82" s="273"/>
      <c r="AG82" s="357"/>
      <c r="BH82" s="357"/>
    </row>
    <row r="83" spans="3:60" s="354" customFormat="1" ht="69" customHeight="1" x14ac:dyDescent="0.2">
      <c r="C83" s="352"/>
      <c r="E83" s="384"/>
      <c r="H83" s="176"/>
      <c r="I83" s="310"/>
      <c r="M83" s="308"/>
      <c r="N83" s="352"/>
      <c r="O83" s="352"/>
      <c r="P83" s="352"/>
      <c r="T83" s="95"/>
      <c r="V83" s="290"/>
      <c r="W83" s="290"/>
      <c r="X83" s="290"/>
      <c r="Y83" s="96"/>
      <c r="Z83" s="280"/>
      <c r="AB83" s="270"/>
      <c r="AC83" s="273"/>
      <c r="AG83" s="357"/>
      <c r="BH83" s="357"/>
    </row>
    <row r="84" spans="3:60" s="354" customFormat="1" ht="69" customHeight="1" x14ac:dyDescent="0.2">
      <c r="C84" s="352"/>
      <c r="E84" s="384"/>
      <c r="H84" s="176"/>
      <c r="I84" s="310"/>
      <c r="M84" s="308"/>
      <c r="N84" s="352"/>
      <c r="O84" s="352"/>
      <c r="P84" s="352"/>
      <c r="T84" s="95"/>
      <c r="V84" s="290"/>
      <c r="W84" s="290"/>
      <c r="X84" s="290"/>
      <c r="Y84" s="96"/>
      <c r="Z84" s="280"/>
      <c r="AB84" s="270"/>
      <c r="AC84" s="273"/>
      <c r="AG84" s="357"/>
      <c r="BH84" s="357"/>
    </row>
    <row r="85" spans="3:60" s="354" customFormat="1" ht="69" customHeight="1" x14ac:dyDescent="0.25">
      <c r="C85" s="352"/>
      <c r="E85" s="384"/>
      <c r="H85" s="176"/>
      <c r="I85" s="309"/>
      <c r="M85" s="308"/>
      <c r="N85" s="352"/>
      <c r="O85" s="352"/>
      <c r="P85" s="302"/>
      <c r="T85" s="95"/>
      <c r="V85" s="290"/>
      <c r="W85" s="290"/>
      <c r="X85" s="290"/>
      <c r="Y85" s="96"/>
      <c r="Z85" s="142"/>
      <c r="AB85" s="270"/>
      <c r="AC85" s="273"/>
      <c r="AG85" s="357"/>
      <c r="BH85" s="357"/>
    </row>
    <row r="86" spans="3:60" s="354" customFormat="1" ht="69" customHeight="1" x14ac:dyDescent="0.25">
      <c r="C86" s="352"/>
      <c r="E86" s="384"/>
      <c r="H86" s="176"/>
      <c r="I86" s="309"/>
      <c r="M86" s="308"/>
      <c r="N86" s="352"/>
      <c r="O86" s="352"/>
      <c r="P86" s="302"/>
      <c r="T86" s="95"/>
      <c r="V86" s="290"/>
      <c r="W86" s="290"/>
      <c r="X86" s="290"/>
      <c r="Y86" s="96"/>
      <c r="Z86" s="142"/>
      <c r="AB86" s="270"/>
      <c r="AC86" s="273"/>
      <c r="AG86" s="357"/>
      <c r="BH86" s="357"/>
    </row>
    <row r="87" spans="3:60" s="354" customFormat="1" ht="69" customHeight="1" x14ac:dyDescent="0.25">
      <c r="C87" s="352"/>
      <c r="E87" s="384"/>
      <c r="H87" s="176"/>
      <c r="I87" s="309"/>
      <c r="J87" s="145"/>
      <c r="K87" s="352"/>
      <c r="L87" s="288"/>
      <c r="M87" s="308"/>
      <c r="N87" s="352"/>
      <c r="O87" s="352"/>
      <c r="P87" s="176"/>
      <c r="S87" s="352"/>
      <c r="T87" s="95"/>
      <c r="V87" s="301"/>
      <c r="W87" s="301"/>
      <c r="X87" s="301"/>
      <c r="Y87" s="96"/>
      <c r="Z87" s="142"/>
      <c r="AB87" s="270"/>
      <c r="AC87" s="273"/>
      <c r="AG87" s="357"/>
      <c r="BH87" s="357"/>
    </row>
    <row r="88" spans="3:60" s="354" customFormat="1" ht="69" customHeight="1" x14ac:dyDescent="0.2">
      <c r="C88" s="352"/>
      <c r="E88" s="384"/>
      <c r="H88" s="176"/>
      <c r="I88" s="311"/>
      <c r="J88" s="303"/>
      <c r="K88" s="303"/>
      <c r="L88" s="303"/>
      <c r="M88" s="176"/>
      <c r="N88" s="352"/>
      <c r="O88" s="352"/>
      <c r="P88" s="352"/>
      <c r="T88" s="95"/>
      <c r="V88" s="301"/>
      <c r="W88" s="301"/>
      <c r="X88" s="301"/>
      <c r="Y88" s="96"/>
      <c r="Z88" s="280"/>
      <c r="AB88" s="270"/>
      <c r="AC88" s="273"/>
      <c r="AG88" s="357"/>
      <c r="BH88" s="357"/>
    </row>
    <row r="89" spans="3:60" s="354" customFormat="1" ht="69" customHeight="1" x14ac:dyDescent="0.25">
      <c r="C89" s="352"/>
      <c r="E89" s="384"/>
      <c r="H89" s="176"/>
      <c r="I89" s="284"/>
      <c r="J89" s="145"/>
      <c r="K89" s="176"/>
      <c r="L89" s="176"/>
      <c r="M89" s="176"/>
      <c r="N89" s="352"/>
      <c r="O89" s="352"/>
      <c r="P89" s="176"/>
      <c r="S89" s="176"/>
      <c r="T89" s="95"/>
      <c r="V89" s="301"/>
      <c r="W89" s="301"/>
      <c r="X89" s="301"/>
      <c r="Y89" s="96"/>
      <c r="Z89" s="142"/>
      <c r="AB89" s="270"/>
      <c r="AC89" s="273"/>
      <c r="AG89" s="357"/>
      <c r="BH89" s="357"/>
    </row>
    <row r="90" spans="3:60" s="354" customFormat="1" ht="69" customHeight="1" x14ac:dyDescent="0.25">
      <c r="C90" s="352"/>
      <c r="E90" s="384"/>
      <c r="H90" s="176"/>
      <c r="I90" s="284"/>
      <c r="J90" s="145"/>
      <c r="K90" s="176"/>
      <c r="L90" s="176"/>
      <c r="M90" s="176"/>
      <c r="N90" s="352"/>
      <c r="O90" s="352"/>
      <c r="P90" s="176"/>
      <c r="S90" s="176"/>
      <c r="T90" s="95"/>
      <c r="V90" s="301"/>
      <c r="W90" s="301"/>
      <c r="X90" s="301"/>
      <c r="Y90" s="96"/>
      <c r="Z90" s="176"/>
      <c r="AB90" s="270"/>
      <c r="AC90" s="273"/>
      <c r="AG90" s="357"/>
      <c r="BH90" s="357"/>
    </row>
    <row r="91" spans="3:60" s="354" customFormat="1" ht="69" customHeight="1" x14ac:dyDescent="0.25">
      <c r="C91" s="352"/>
      <c r="E91" s="384"/>
      <c r="H91" s="176"/>
      <c r="I91" s="284"/>
      <c r="J91" s="145"/>
      <c r="K91" s="176"/>
      <c r="L91" s="176"/>
      <c r="M91" s="176"/>
      <c r="N91" s="352"/>
      <c r="O91" s="352"/>
      <c r="P91" s="176"/>
      <c r="S91" s="176"/>
      <c r="T91" s="95"/>
      <c r="V91" s="301"/>
      <c r="W91" s="301"/>
      <c r="X91" s="301"/>
      <c r="Y91" s="96"/>
      <c r="Z91" s="24"/>
      <c r="AB91" s="270"/>
      <c r="AC91" s="273"/>
      <c r="AG91" s="357"/>
      <c r="BH91" s="357"/>
    </row>
    <row r="92" spans="3:60" s="354" customFormat="1" ht="69" customHeight="1" x14ac:dyDescent="0.25">
      <c r="C92" s="352"/>
      <c r="E92" s="384"/>
      <c r="H92" s="176"/>
      <c r="I92" s="284"/>
      <c r="J92" s="145"/>
      <c r="K92" s="176"/>
      <c r="L92" s="176"/>
      <c r="M92" s="176"/>
      <c r="N92" s="352"/>
      <c r="O92" s="352"/>
      <c r="P92" s="176"/>
      <c r="S92" s="176"/>
      <c r="T92" s="95"/>
      <c r="V92" s="301"/>
      <c r="W92" s="301"/>
      <c r="X92" s="301"/>
      <c r="Y92" s="96"/>
      <c r="Z92" s="24"/>
      <c r="AB92" s="270"/>
      <c r="AC92" s="273"/>
      <c r="AG92" s="357"/>
      <c r="BH92" s="357"/>
    </row>
    <row r="93" spans="3:60" s="354" customFormat="1" ht="69" customHeight="1" x14ac:dyDescent="0.25">
      <c r="C93" s="352"/>
      <c r="E93" s="384"/>
      <c r="H93" s="176"/>
      <c r="I93" s="284"/>
      <c r="J93" s="145"/>
      <c r="K93" s="176"/>
      <c r="L93" s="176"/>
      <c r="M93" s="176"/>
      <c r="N93" s="352"/>
      <c r="O93" s="352"/>
      <c r="P93" s="176"/>
      <c r="S93" s="176"/>
      <c r="T93" s="95"/>
      <c r="V93" s="301"/>
      <c r="W93" s="301"/>
      <c r="X93" s="301"/>
      <c r="Y93" s="96"/>
      <c r="Z93" s="24"/>
      <c r="AB93" s="270"/>
      <c r="AC93" s="273"/>
      <c r="AG93" s="357"/>
      <c r="BH93" s="357"/>
    </row>
    <row r="94" spans="3:60" s="354" customFormat="1" ht="69" customHeight="1" x14ac:dyDescent="0.25">
      <c r="C94" s="352"/>
      <c r="E94" s="384"/>
      <c r="H94" s="176"/>
      <c r="I94" s="284"/>
      <c r="J94" s="145"/>
      <c r="K94" s="176"/>
      <c r="L94" s="176"/>
      <c r="M94" s="176"/>
      <c r="N94" s="352"/>
      <c r="O94" s="352"/>
      <c r="P94" s="176"/>
      <c r="S94" s="176"/>
      <c r="T94" s="95"/>
      <c r="V94" s="301"/>
      <c r="W94" s="301"/>
      <c r="X94" s="301"/>
      <c r="Y94" s="96"/>
      <c r="Z94" s="176"/>
      <c r="AB94" s="270"/>
      <c r="AC94" s="273"/>
      <c r="AG94" s="357"/>
      <c r="BH94" s="357"/>
    </row>
    <row r="95" spans="3:60" s="354" customFormat="1" ht="69" customHeight="1" x14ac:dyDescent="0.25">
      <c r="C95" s="352"/>
      <c r="E95" s="377"/>
      <c r="H95" s="375"/>
      <c r="I95" s="296"/>
      <c r="J95" s="145"/>
      <c r="N95" s="352"/>
      <c r="O95" s="352"/>
      <c r="P95" s="352"/>
      <c r="T95" s="95"/>
      <c r="X95" s="753"/>
      <c r="Y95" s="96"/>
      <c r="Z95" s="176"/>
      <c r="AB95" s="270"/>
      <c r="AC95" s="273"/>
      <c r="AG95" s="357"/>
      <c r="BH95" s="357"/>
    </row>
    <row r="96" spans="3:60" s="354" customFormat="1" ht="69" customHeight="1" x14ac:dyDescent="0.25">
      <c r="C96" s="352"/>
      <c r="E96" s="377"/>
      <c r="H96" s="375"/>
      <c r="I96" s="378"/>
      <c r="N96" s="352"/>
      <c r="O96" s="352"/>
      <c r="P96" s="352"/>
      <c r="T96" s="95"/>
      <c r="X96" s="753"/>
      <c r="Y96" s="96"/>
      <c r="AB96" s="270"/>
      <c r="AC96" s="273"/>
      <c r="AG96" s="357"/>
      <c r="BH96" s="357"/>
    </row>
    <row r="97" spans="3:60" s="354" customFormat="1" ht="69" customHeight="1" x14ac:dyDescent="0.25">
      <c r="C97" s="352"/>
      <c r="E97" s="377"/>
      <c r="H97" s="375"/>
      <c r="I97" s="296"/>
      <c r="J97" s="145"/>
      <c r="K97" s="176"/>
      <c r="L97" s="176"/>
      <c r="M97" s="176"/>
      <c r="N97" s="352"/>
      <c r="O97" s="352"/>
      <c r="P97" s="176"/>
      <c r="S97" s="176"/>
      <c r="T97" s="95"/>
      <c r="V97" s="301"/>
      <c r="W97" s="301"/>
      <c r="X97" s="301"/>
      <c r="Y97" s="96"/>
      <c r="Z97" s="176"/>
      <c r="AB97" s="270"/>
      <c r="AC97" s="273"/>
      <c r="AG97" s="357"/>
      <c r="BH97" s="357"/>
    </row>
    <row r="98" spans="3:60" s="354" customFormat="1" ht="69" customHeight="1" x14ac:dyDescent="0.25">
      <c r="C98" s="352"/>
      <c r="E98" s="377"/>
      <c r="H98" s="375"/>
      <c r="I98" s="296"/>
      <c r="J98" s="145"/>
      <c r="K98" s="176"/>
      <c r="L98" s="176"/>
      <c r="M98" s="317"/>
      <c r="N98" s="352"/>
      <c r="O98" s="352"/>
      <c r="P98" s="176"/>
      <c r="S98" s="176"/>
      <c r="T98" s="95"/>
      <c r="V98" s="301"/>
      <c r="W98" s="301"/>
      <c r="X98" s="301"/>
      <c r="Y98" s="96"/>
      <c r="Z98" s="176"/>
      <c r="AB98" s="270"/>
      <c r="AC98" s="273"/>
      <c r="AG98" s="357"/>
      <c r="BH98" s="357"/>
    </row>
    <row r="99" spans="3:60" s="354" customFormat="1" ht="69" customHeight="1" x14ac:dyDescent="0.25">
      <c r="C99" s="352"/>
      <c r="E99" s="377"/>
      <c r="H99" s="375"/>
      <c r="I99" s="296"/>
      <c r="J99" s="145"/>
      <c r="K99" s="176"/>
      <c r="L99" s="176"/>
      <c r="M99" s="317"/>
      <c r="N99" s="352"/>
      <c r="O99" s="352"/>
      <c r="P99" s="176"/>
      <c r="S99" s="176"/>
      <c r="T99" s="95"/>
      <c r="V99" s="301"/>
      <c r="W99" s="301"/>
      <c r="X99" s="301"/>
      <c r="Y99" s="96"/>
      <c r="Z99" s="176"/>
      <c r="AB99" s="270"/>
      <c r="AC99" s="273"/>
      <c r="AG99" s="357"/>
      <c r="BH99" s="357"/>
    </row>
    <row r="100" spans="3:60" s="354" customFormat="1" ht="69" customHeight="1" x14ac:dyDescent="0.25">
      <c r="C100" s="352"/>
      <c r="E100" s="377"/>
      <c r="H100" s="176"/>
      <c r="I100" s="274"/>
      <c r="J100" s="145"/>
      <c r="K100" s="176"/>
      <c r="L100" s="176"/>
      <c r="M100" s="317"/>
      <c r="N100" s="352"/>
      <c r="O100" s="352"/>
      <c r="P100" s="352"/>
      <c r="S100" s="176"/>
      <c r="T100" s="95"/>
      <c r="V100" s="301"/>
      <c r="W100" s="301"/>
      <c r="X100" s="301"/>
      <c r="Y100" s="96"/>
      <c r="Z100" s="176"/>
      <c r="AB100" s="270"/>
      <c r="AC100" s="273"/>
      <c r="AG100" s="357"/>
      <c r="BH100" s="357"/>
    </row>
    <row r="101" spans="3:60" s="354" customFormat="1" ht="69" customHeight="1" x14ac:dyDescent="0.25">
      <c r="C101" s="352"/>
      <c r="E101" s="377"/>
      <c r="H101" s="176"/>
      <c r="I101" s="274"/>
      <c r="J101" s="145"/>
      <c r="K101" s="176"/>
      <c r="L101" s="176"/>
      <c r="M101" s="317"/>
      <c r="N101" s="352"/>
      <c r="O101" s="352"/>
      <c r="P101" s="352"/>
      <c r="S101" s="176"/>
      <c r="T101" s="95"/>
      <c r="V101" s="301"/>
      <c r="W101" s="301"/>
      <c r="X101" s="301"/>
      <c r="Y101" s="96"/>
      <c r="Z101" s="176"/>
      <c r="AB101" s="270"/>
      <c r="AC101" s="273"/>
      <c r="AG101" s="357"/>
      <c r="BH101" s="357"/>
    </row>
    <row r="102" spans="3:60" s="354" customFormat="1" ht="69" customHeight="1" x14ac:dyDescent="0.25">
      <c r="C102" s="352"/>
      <c r="E102" s="377"/>
      <c r="H102" s="176"/>
      <c r="I102" s="272"/>
      <c r="J102" s="145"/>
      <c r="K102" s="176"/>
      <c r="L102" s="352"/>
      <c r="M102" s="317"/>
      <c r="N102" s="352"/>
      <c r="O102" s="352"/>
      <c r="P102" s="352"/>
      <c r="S102" s="176"/>
      <c r="T102" s="95"/>
      <c r="U102" s="176"/>
      <c r="V102" s="301"/>
      <c r="W102" s="301"/>
      <c r="X102" s="301"/>
      <c r="Y102" s="96"/>
      <c r="Z102" s="176"/>
      <c r="AB102" s="270"/>
      <c r="AC102" s="273"/>
      <c r="AG102" s="357"/>
      <c r="BH102" s="357"/>
    </row>
    <row r="103" spans="3:60" s="354" customFormat="1" ht="69" customHeight="1" x14ac:dyDescent="0.25">
      <c r="C103" s="352"/>
      <c r="E103" s="377"/>
      <c r="H103" s="176"/>
      <c r="I103" s="272"/>
      <c r="J103" s="145"/>
      <c r="K103" s="176"/>
      <c r="L103" s="352"/>
      <c r="M103" s="317"/>
      <c r="N103" s="352"/>
      <c r="O103" s="352"/>
      <c r="P103" s="352"/>
      <c r="S103" s="176"/>
      <c r="T103" s="95"/>
      <c r="U103" s="176"/>
      <c r="V103" s="301"/>
      <c r="W103" s="301"/>
      <c r="X103" s="301"/>
      <c r="Y103" s="96"/>
      <c r="Z103" s="176"/>
      <c r="AB103" s="270"/>
      <c r="AC103" s="273"/>
      <c r="AG103" s="357"/>
      <c r="BH103" s="357"/>
    </row>
    <row r="104" spans="3:60" s="354" customFormat="1" ht="69" customHeight="1" x14ac:dyDescent="0.25">
      <c r="C104" s="352"/>
      <c r="E104" s="377"/>
      <c r="H104" s="176"/>
      <c r="I104" s="272"/>
      <c r="J104" s="145"/>
      <c r="K104" s="176"/>
      <c r="L104" s="352"/>
      <c r="M104" s="317"/>
      <c r="N104" s="352"/>
      <c r="O104" s="352"/>
      <c r="P104" s="352"/>
      <c r="S104" s="176"/>
      <c r="T104" s="95"/>
      <c r="U104" s="176"/>
      <c r="V104" s="301"/>
      <c r="W104" s="301"/>
      <c r="X104" s="301"/>
      <c r="Y104" s="96"/>
      <c r="Z104" s="176"/>
      <c r="AB104" s="270"/>
      <c r="AC104" s="273"/>
      <c r="AG104" s="357"/>
      <c r="BH104" s="357"/>
    </row>
    <row r="105" spans="3:60" s="354" customFormat="1" ht="69" customHeight="1" x14ac:dyDescent="0.25">
      <c r="C105" s="352"/>
      <c r="E105" s="377"/>
      <c r="H105" s="176"/>
      <c r="I105" s="272"/>
      <c r="J105" s="145"/>
      <c r="K105" s="176"/>
      <c r="L105" s="352"/>
      <c r="M105" s="317"/>
      <c r="N105" s="352"/>
      <c r="O105" s="352"/>
      <c r="P105" s="352"/>
      <c r="S105" s="176"/>
      <c r="T105" s="95"/>
      <c r="U105" s="176"/>
      <c r="V105" s="301"/>
      <c r="W105" s="301"/>
      <c r="X105" s="301"/>
      <c r="Y105" s="96"/>
      <c r="Z105" s="176"/>
      <c r="AB105" s="270"/>
      <c r="AC105" s="273"/>
      <c r="AG105" s="357"/>
      <c r="BH105" s="357"/>
    </row>
    <row r="106" spans="3:60" s="354" customFormat="1" ht="69" customHeight="1" x14ac:dyDescent="0.25">
      <c r="C106" s="352"/>
      <c r="E106" s="377"/>
      <c r="H106" s="176"/>
      <c r="I106" s="272"/>
      <c r="J106" s="145"/>
      <c r="K106" s="145"/>
      <c r="L106" s="176"/>
      <c r="M106" s="379"/>
      <c r="N106" s="352"/>
      <c r="O106" s="352"/>
      <c r="P106" s="352"/>
      <c r="S106" s="145"/>
      <c r="T106" s="95"/>
      <c r="V106" s="301"/>
      <c r="W106" s="301"/>
      <c r="X106" s="301"/>
      <c r="Y106" s="96"/>
      <c r="Z106" s="176"/>
      <c r="AA106" s="273"/>
      <c r="AB106" s="270"/>
      <c r="AC106" s="273"/>
      <c r="AG106" s="357"/>
      <c r="BH106" s="357"/>
    </row>
    <row r="107" spans="3:60" s="354" customFormat="1" ht="69" customHeight="1" x14ac:dyDescent="0.25">
      <c r="C107" s="352"/>
      <c r="E107" s="377"/>
      <c r="H107" s="176"/>
      <c r="I107" s="272"/>
      <c r="J107" s="145"/>
      <c r="K107" s="145"/>
      <c r="L107" s="145"/>
      <c r="M107" s="317"/>
      <c r="N107" s="352"/>
      <c r="O107" s="352"/>
      <c r="P107" s="352"/>
      <c r="S107" s="145"/>
      <c r="T107" s="95"/>
      <c r="V107" s="301"/>
      <c r="W107" s="301"/>
      <c r="X107" s="301"/>
      <c r="Y107" s="96"/>
      <c r="Z107" s="176"/>
      <c r="AB107" s="270"/>
      <c r="AC107" s="273"/>
      <c r="AG107" s="357"/>
      <c r="BH107" s="357"/>
    </row>
    <row r="108" spans="3:60" s="354" customFormat="1" ht="69" customHeight="1" x14ac:dyDescent="0.25">
      <c r="C108" s="352"/>
      <c r="E108" s="383"/>
      <c r="H108" s="375"/>
      <c r="I108" s="148"/>
      <c r="N108" s="352"/>
      <c r="O108" s="352"/>
      <c r="P108" s="352"/>
      <c r="T108" s="95"/>
      <c r="X108" s="753"/>
      <c r="Y108" s="96"/>
      <c r="AB108" s="270"/>
      <c r="AC108" s="273"/>
      <c r="AG108" s="357"/>
      <c r="BH108" s="357"/>
    </row>
    <row r="109" spans="3:60" s="354" customFormat="1" ht="69" customHeight="1" x14ac:dyDescent="0.25">
      <c r="C109" s="352"/>
      <c r="E109" s="383"/>
      <c r="H109" s="375"/>
      <c r="I109" s="148"/>
      <c r="N109" s="352"/>
      <c r="O109" s="352"/>
      <c r="P109" s="352"/>
      <c r="T109" s="95"/>
      <c r="X109" s="753"/>
      <c r="Y109" s="96"/>
      <c r="AB109" s="270"/>
      <c r="AC109" s="273"/>
      <c r="AG109" s="357"/>
      <c r="BH109" s="357"/>
    </row>
    <row r="110" spans="3:60" s="354" customFormat="1" ht="69" customHeight="1" x14ac:dyDescent="0.25">
      <c r="C110" s="352"/>
      <c r="E110" s="383"/>
      <c r="H110" s="375"/>
      <c r="I110" s="148"/>
      <c r="N110" s="352"/>
      <c r="O110" s="352"/>
      <c r="P110" s="352"/>
      <c r="T110" s="95"/>
      <c r="X110" s="753"/>
      <c r="Y110" s="96"/>
      <c r="AB110" s="270"/>
      <c r="AC110" s="273"/>
      <c r="AG110" s="357"/>
      <c r="BH110" s="357"/>
    </row>
    <row r="111" spans="3:60" s="354" customFormat="1" ht="69" customHeight="1" x14ac:dyDescent="0.25">
      <c r="C111" s="352"/>
      <c r="E111" s="383"/>
      <c r="H111" s="375"/>
      <c r="I111" s="148"/>
      <c r="N111" s="352"/>
      <c r="O111" s="352"/>
      <c r="P111" s="352"/>
      <c r="T111" s="95"/>
      <c r="X111" s="753"/>
      <c r="Y111" s="96"/>
      <c r="AB111" s="270"/>
      <c r="AC111" s="273"/>
      <c r="AG111" s="357"/>
      <c r="BH111" s="357"/>
    </row>
    <row r="112" spans="3:60" s="354" customFormat="1" ht="69" customHeight="1" x14ac:dyDescent="0.25">
      <c r="C112" s="352"/>
      <c r="E112" s="383"/>
      <c r="H112" s="375"/>
      <c r="I112" s="148"/>
      <c r="N112" s="352"/>
      <c r="O112" s="352"/>
      <c r="P112" s="352"/>
      <c r="T112" s="95"/>
      <c r="X112" s="753"/>
      <c r="Y112" s="96"/>
      <c r="AB112" s="270"/>
      <c r="AC112" s="273"/>
      <c r="AG112" s="357"/>
      <c r="BH112" s="357"/>
    </row>
    <row r="113" spans="3:60" s="354" customFormat="1" ht="69" customHeight="1" x14ac:dyDescent="0.25">
      <c r="C113" s="352"/>
      <c r="E113" s="377"/>
      <c r="H113" s="176"/>
      <c r="I113" s="148"/>
      <c r="J113" s="24"/>
      <c r="K113" s="24"/>
      <c r="L113" s="24"/>
      <c r="N113" s="352"/>
      <c r="O113" s="352"/>
      <c r="P113" s="109"/>
      <c r="S113" s="24"/>
      <c r="T113" s="95"/>
      <c r="V113" s="312"/>
      <c r="W113" s="18"/>
      <c r="X113" s="18"/>
      <c r="Y113" s="96"/>
      <c r="Z113" s="269"/>
      <c r="AB113" s="270"/>
      <c r="AC113" s="273"/>
      <c r="AG113" s="357"/>
      <c r="BH113" s="357"/>
    </row>
    <row r="114" spans="3:60" s="354" customFormat="1" ht="69" customHeight="1" x14ac:dyDescent="0.25">
      <c r="C114" s="352"/>
      <c r="E114" s="377"/>
      <c r="H114" s="176"/>
      <c r="I114" s="148"/>
      <c r="K114" s="24"/>
      <c r="N114" s="352"/>
      <c r="O114" s="352"/>
      <c r="P114" s="109"/>
      <c r="S114" s="24"/>
      <c r="T114" s="95"/>
      <c r="V114" s="18"/>
      <c r="W114" s="312"/>
      <c r="X114" s="312"/>
      <c r="Y114" s="96"/>
      <c r="Z114" s="269"/>
      <c r="AB114" s="270"/>
      <c r="AC114" s="273"/>
      <c r="AG114" s="357"/>
      <c r="BH114" s="357"/>
    </row>
    <row r="115" spans="3:60" s="354" customFormat="1" ht="69" customHeight="1" x14ac:dyDescent="0.25">
      <c r="C115" s="352"/>
      <c r="E115" s="377"/>
      <c r="H115" s="176"/>
      <c r="I115" s="148"/>
      <c r="K115" s="24"/>
      <c r="N115" s="352"/>
      <c r="O115" s="352"/>
      <c r="P115" s="109"/>
      <c r="S115" s="24"/>
      <c r="T115" s="95"/>
      <c r="V115" s="312"/>
      <c r="W115" s="312"/>
      <c r="X115" s="312"/>
      <c r="Y115" s="96"/>
      <c r="Z115" s="269"/>
      <c r="AB115" s="270"/>
      <c r="AC115" s="273"/>
      <c r="AG115" s="357"/>
      <c r="BH115" s="357"/>
    </row>
    <row r="116" spans="3:60" s="354" customFormat="1" ht="69" customHeight="1" x14ac:dyDescent="0.25">
      <c r="C116" s="352"/>
      <c r="E116" s="384"/>
      <c r="G116" s="949"/>
      <c r="H116" s="375"/>
      <c r="I116" s="269"/>
      <c r="J116" s="274"/>
      <c r="K116" s="274"/>
      <c r="N116" s="352"/>
      <c r="O116" s="352"/>
      <c r="P116" s="176"/>
      <c r="T116" s="95"/>
      <c r="V116" s="313"/>
      <c r="W116" s="276"/>
      <c r="X116" s="276"/>
      <c r="Y116" s="96"/>
      <c r="Z116" s="269"/>
      <c r="AB116" s="270"/>
      <c r="AC116" s="273"/>
      <c r="AG116" s="357"/>
      <c r="BH116" s="357"/>
    </row>
    <row r="117" spans="3:60" s="354" customFormat="1" ht="69" customHeight="1" x14ac:dyDescent="0.25">
      <c r="C117" s="352"/>
      <c r="E117" s="384"/>
      <c r="G117" s="949"/>
      <c r="H117" s="375"/>
      <c r="I117" s="314"/>
      <c r="J117" s="314"/>
      <c r="K117" s="315"/>
      <c r="N117" s="352"/>
      <c r="O117" s="352"/>
      <c r="P117" s="176"/>
      <c r="T117" s="95"/>
      <c r="V117" s="313"/>
      <c r="W117" s="276"/>
      <c r="X117" s="276"/>
      <c r="Y117" s="96"/>
      <c r="Z117" s="269"/>
      <c r="AB117" s="270"/>
      <c r="AC117" s="273"/>
      <c r="AG117" s="357"/>
      <c r="BH117" s="357"/>
    </row>
    <row r="118" spans="3:60" s="354" customFormat="1" ht="69" customHeight="1" x14ac:dyDescent="0.25">
      <c r="C118" s="352"/>
      <c r="E118" s="384"/>
      <c r="G118" s="949"/>
      <c r="H118" s="375"/>
      <c r="I118" s="314"/>
      <c r="J118" s="314"/>
      <c r="K118" s="315"/>
      <c r="N118" s="352"/>
      <c r="O118" s="352"/>
      <c r="P118" s="176"/>
      <c r="T118" s="95"/>
      <c r="V118" s="313"/>
      <c r="W118" s="276"/>
      <c r="X118" s="276"/>
      <c r="Y118" s="96"/>
      <c r="Z118" s="269"/>
      <c r="AB118" s="270"/>
      <c r="AC118" s="273"/>
      <c r="AG118" s="357"/>
      <c r="BH118" s="357"/>
    </row>
    <row r="119" spans="3:60" s="354" customFormat="1" ht="69" customHeight="1" x14ac:dyDescent="0.25">
      <c r="C119" s="352"/>
      <c r="E119" s="384"/>
      <c r="G119" s="949"/>
      <c r="H119" s="375"/>
      <c r="I119" s="287"/>
      <c r="J119" s="316"/>
      <c r="K119" s="274"/>
      <c r="N119" s="352"/>
      <c r="O119" s="352"/>
      <c r="P119" s="317"/>
      <c r="T119" s="95"/>
      <c r="V119" s="271"/>
      <c r="W119" s="272"/>
      <c r="X119" s="272"/>
      <c r="Y119" s="96"/>
      <c r="Z119" s="269"/>
      <c r="AB119" s="270"/>
      <c r="AC119" s="273"/>
      <c r="AG119" s="357"/>
      <c r="BH119" s="357"/>
    </row>
    <row r="120" spans="3:60" s="354" customFormat="1" ht="69" customHeight="1" x14ac:dyDescent="0.25">
      <c r="C120" s="352"/>
      <c r="E120" s="384"/>
      <c r="G120" s="949"/>
      <c r="H120" s="375"/>
      <c r="I120" s="287"/>
      <c r="J120" s="293"/>
      <c r="K120" s="293"/>
      <c r="N120" s="352"/>
      <c r="O120" s="352"/>
      <c r="P120" s="176"/>
      <c r="T120" s="95"/>
      <c r="V120" s="313"/>
      <c r="W120" s="276"/>
      <c r="X120" s="276"/>
      <c r="Y120" s="96"/>
      <c r="Z120" s="269"/>
      <c r="AB120" s="270"/>
      <c r="AC120" s="273"/>
      <c r="AG120" s="357"/>
      <c r="BH120" s="357"/>
    </row>
    <row r="121" spans="3:60" s="354" customFormat="1" ht="69" customHeight="1" x14ac:dyDescent="0.25">
      <c r="C121" s="352"/>
      <c r="E121" s="384"/>
      <c r="G121" s="949"/>
      <c r="H121" s="375"/>
      <c r="I121" s="287"/>
      <c r="J121" s="293"/>
      <c r="K121" s="274"/>
      <c r="N121" s="352"/>
      <c r="O121" s="352"/>
      <c r="P121" s="176"/>
      <c r="T121" s="95"/>
      <c r="V121" s="313"/>
      <c r="W121" s="276"/>
      <c r="X121" s="276"/>
      <c r="Y121" s="96"/>
      <c r="Z121" s="269"/>
      <c r="AB121" s="270"/>
      <c r="AC121" s="273"/>
      <c r="AG121" s="357"/>
      <c r="BH121" s="357"/>
    </row>
    <row r="122" spans="3:60" s="354" customFormat="1" ht="69" customHeight="1" x14ac:dyDescent="0.25">
      <c r="C122" s="352"/>
      <c r="E122" s="384"/>
      <c r="G122" s="949"/>
      <c r="H122" s="375"/>
      <c r="I122" s="287"/>
      <c r="J122" s="284"/>
      <c r="K122" s="274"/>
      <c r="N122" s="352"/>
      <c r="O122" s="352"/>
      <c r="P122" s="176"/>
      <c r="T122" s="95"/>
      <c r="V122" s="313"/>
      <c r="W122" s="276"/>
      <c r="X122" s="276"/>
      <c r="Y122" s="96"/>
      <c r="Z122" s="269"/>
      <c r="AB122" s="270"/>
      <c r="AC122" s="273"/>
      <c r="AG122" s="357"/>
      <c r="BH122" s="357"/>
    </row>
    <row r="123" spans="3:60" s="354" customFormat="1" ht="69" customHeight="1" x14ac:dyDescent="0.25">
      <c r="C123" s="352"/>
      <c r="E123" s="384"/>
      <c r="G123" s="949"/>
      <c r="H123" s="375"/>
      <c r="I123" s="287"/>
      <c r="J123" s="293"/>
      <c r="K123" s="274"/>
      <c r="N123" s="352"/>
      <c r="O123" s="352"/>
      <c r="P123" s="176"/>
      <c r="T123" s="95"/>
      <c r="V123" s="313"/>
      <c r="W123" s="276"/>
      <c r="X123" s="276"/>
      <c r="Y123" s="96"/>
      <c r="Z123" s="269"/>
      <c r="AB123" s="270"/>
      <c r="AC123" s="273"/>
      <c r="AG123" s="357"/>
      <c r="BH123" s="357"/>
    </row>
    <row r="124" spans="3:60" s="354" customFormat="1" ht="69" customHeight="1" x14ac:dyDescent="0.2">
      <c r="C124" s="352"/>
      <c r="E124" s="384"/>
      <c r="H124" s="375"/>
      <c r="I124" s="318"/>
      <c r="J124" s="274"/>
      <c r="K124" s="274"/>
      <c r="N124" s="352"/>
      <c r="O124" s="352"/>
      <c r="P124" s="176"/>
      <c r="T124" s="95"/>
      <c r="V124" s="313"/>
      <c r="W124" s="319"/>
      <c r="X124" s="319"/>
      <c r="Y124" s="96"/>
      <c r="Z124" s="269"/>
      <c r="AB124" s="270"/>
      <c r="AC124" s="273"/>
      <c r="AG124" s="357"/>
      <c r="BH124" s="357"/>
    </row>
    <row r="125" spans="3:60" s="354" customFormat="1" ht="69" customHeight="1" x14ac:dyDescent="0.25">
      <c r="C125" s="352"/>
      <c r="E125" s="384"/>
      <c r="H125" s="375"/>
      <c r="I125" s="269"/>
      <c r="J125" s="274"/>
      <c r="K125" s="274"/>
      <c r="N125" s="352"/>
      <c r="O125" s="352"/>
      <c r="P125" s="176"/>
      <c r="T125" s="95"/>
      <c r="V125" s="313"/>
      <c r="W125" s="313"/>
      <c r="X125" s="313"/>
      <c r="Y125" s="96"/>
      <c r="Z125" s="269"/>
      <c r="AB125" s="270"/>
      <c r="AC125" s="273"/>
      <c r="AG125" s="357"/>
      <c r="BH125" s="357"/>
    </row>
    <row r="126" spans="3:60" s="354" customFormat="1" ht="69" customHeight="1" x14ac:dyDescent="0.25">
      <c r="C126" s="352"/>
      <c r="E126" s="384"/>
      <c r="H126" s="375"/>
      <c r="I126" s="269"/>
      <c r="J126" s="274"/>
      <c r="K126" s="274"/>
      <c r="N126" s="352"/>
      <c r="O126" s="352"/>
      <c r="P126" s="176"/>
      <c r="T126" s="95"/>
      <c r="V126" s="313"/>
      <c r="W126" s="319"/>
      <c r="X126" s="319"/>
      <c r="Y126" s="96"/>
      <c r="Z126" s="269"/>
      <c r="AB126" s="270"/>
      <c r="AC126" s="273"/>
      <c r="AG126" s="357"/>
      <c r="BH126" s="357"/>
    </row>
    <row r="127" spans="3:60" s="354" customFormat="1" ht="69" customHeight="1" x14ac:dyDescent="0.25">
      <c r="C127" s="352"/>
      <c r="E127" s="385"/>
      <c r="H127" s="176"/>
      <c r="I127" s="353"/>
      <c r="K127" s="15"/>
      <c r="N127" s="352"/>
      <c r="O127" s="352"/>
      <c r="P127" s="352"/>
      <c r="T127" s="95"/>
      <c r="X127" s="753"/>
      <c r="Y127" s="96"/>
      <c r="AB127" s="270"/>
      <c r="AC127" s="273"/>
      <c r="AG127" s="357"/>
      <c r="BH127" s="357"/>
    </row>
    <row r="128" spans="3:60" s="354" customFormat="1" ht="69" customHeight="1" x14ac:dyDescent="0.25">
      <c r="C128" s="352"/>
      <c r="E128" s="385"/>
      <c r="H128" s="176"/>
      <c r="I128" s="353"/>
      <c r="K128" s="15"/>
      <c r="N128" s="352"/>
      <c r="O128" s="352"/>
      <c r="P128" s="352"/>
      <c r="T128" s="95"/>
      <c r="X128" s="753"/>
      <c r="Y128" s="96"/>
      <c r="AB128" s="270"/>
      <c r="AC128" s="273"/>
      <c r="AG128" s="357"/>
      <c r="BH128" s="357"/>
    </row>
    <row r="129" spans="3:60" s="354" customFormat="1" ht="69" customHeight="1" x14ac:dyDescent="0.25">
      <c r="C129" s="352"/>
      <c r="E129" s="385"/>
      <c r="H129" s="176"/>
      <c r="I129" s="284"/>
      <c r="K129" s="15"/>
      <c r="N129" s="352"/>
      <c r="O129" s="352"/>
      <c r="P129" s="352"/>
      <c r="T129" s="95"/>
      <c r="X129" s="753"/>
      <c r="Y129" s="96"/>
      <c r="AB129" s="270"/>
      <c r="AC129" s="273"/>
      <c r="AG129" s="357"/>
      <c r="BH129" s="357"/>
    </row>
    <row r="130" spans="3:60" s="354" customFormat="1" ht="69" customHeight="1" x14ac:dyDescent="0.25">
      <c r="C130" s="352"/>
      <c r="E130" s="385"/>
      <c r="H130" s="176"/>
      <c r="I130" s="284"/>
      <c r="K130" s="15"/>
      <c r="N130" s="352"/>
      <c r="O130" s="352"/>
      <c r="P130" s="352"/>
      <c r="T130" s="95"/>
      <c r="X130" s="753"/>
      <c r="Y130" s="96"/>
      <c r="AB130" s="270"/>
      <c r="AC130" s="273"/>
      <c r="AG130" s="357"/>
      <c r="BH130" s="357"/>
    </row>
    <row r="131" spans="3:60" s="354" customFormat="1" ht="69" customHeight="1" x14ac:dyDescent="0.25">
      <c r="C131" s="352"/>
      <c r="E131" s="385"/>
      <c r="H131" s="176"/>
      <c r="I131" s="284"/>
      <c r="N131" s="352"/>
      <c r="O131" s="352"/>
      <c r="P131" s="352"/>
      <c r="T131" s="95"/>
      <c r="X131" s="753"/>
      <c r="Y131" s="96"/>
      <c r="AB131" s="270"/>
      <c r="AC131" s="273"/>
      <c r="AG131" s="357"/>
      <c r="BH131" s="357"/>
    </row>
    <row r="132" spans="3:60" s="354" customFormat="1" ht="69" customHeight="1" x14ac:dyDescent="0.25">
      <c r="C132" s="352"/>
      <c r="E132" s="385"/>
      <c r="H132" s="176"/>
      <c r="I132" s="287"/>
      <c r="N132" s="352"/>
      <c r="O132" s="352"/>
      <c r="P132" s="352"/>
      <c r="T132" s="95"/>
      <c r="X132" s="753"/>
      <c r="Y132" s="96"/>
      <c r="AB132" s="270"/>
      <c r="AC132" s="273"/>
      <c r="AG132" s="357"/>
      <c r="BH132" s="357"/>
    </row>
    <row r="133" spans="3:60" s="354" customFormat="1" ht="69" customHeight="1" x14ac:dyDescent="0.25">
      <c r="C133" s="352"/>
      <c r="E133" s="385"/>
      <c r="H133" s="176"/>
      <c r="I133" s="284"/>
      <c r="N133" s="352"/>
      <c r="O133" s="352"/>
      <c r="P133" s="352"/>
      <c r="T133" s="95"/>
      <c r="X133" s="753"/>
      <c r="Y133" s="96"/>
      <c r="AB133" s="270"/>
      <c r="AC133" s="273"/>
      <c r="AG133" s="357"/>
      <c r="BH133" s="357"/>
    </row>
    <row r="134" spans="3:60" s="354" customFormat="1" ht="69" customHeight="1" x14ac:dyDescent="0.25">
      <c r="C134" s="352"/>
      <c r="E134" s="385"/>
      <c r="H134" s="380"/>
      <c r="I134" s="284"/>
      <c r="N134" s="352"/>
      <c r="O134" s="352"/>
      <c r="P134" s="352"/>
      <c r="T134" s="95"/>
      <c r="X134" s="753"/>
      <c r="Y134" s="96"/>
      <c r="AB134" s="270"/>
      <c r="AC134" s="273"/>
      <c r="AG134" s="357"/>
      <c r="BH134" s="357"/>
    </row>
    <row r="135" spans="3:60" s="354" customFormat="1" ht="69" customHeight="1" x14ac:dyDescent="0.25">
      <c r="C135" s="352"/>
      <c r="E135" s="385"/>
      <c r="H135" s="176"/>
      <c r="I135" s="284"/>
      <c r="N135" s="352"/>
      <c r="O135" s="352"/>
      <c r="P135" s="352"/>
      <c r="T135" s="95"/>
      <c r="X135" s="753"/>
      <c r="Y135" s="96"/>
      <c r="AB135" s="270"/>
      <c r="AC135" s="273"/>
      <c r="AG135" s="357"/>
      <c r="BH135" s="357"/>
    </row>
    <row r="136" spans="3:60" s="354" customFormat="1" ht="69" customHeight="1" x14ac:dyDescent="0.25">
      <c r="C136" s="352"/>
      <c r="E136" s="385"/>
      <c r="H136" s="176"/>
      <c r="I136" s="284"/>
      <c r="N136" s="352"/>
      <c r="O136" s="352"/>
      <c r="P136" s="352"/>
      <c r="T136" s="95"/>
      <c r="X136" s="753"/>
      <c r="Y136" s="96"/>
      <c r="AB136" s="270"/>
      <c r="AC136" s="273"/>
      <c r="AG136" s="357"/>
      <c r="BH136" s="357"/>
    </row>
    <row r="137" spans="3:60" s="354" customFormat="1" ht="69" customHeight="1" x14ac:dyDescent="0.25">
      <c r="C137" s="352"/>
      <c r="E137" s="385"/>
      <c r="H137" s="176"/>
      <c r="I137" s="284"/>
      <c r="N137" s="352"/>
      <c r="O137" s="352"/>
      <c r="P137" s="352"/>
      <c r="T137" s="95"/>
      <c r="X137" s="753"/>
      <c r="Y137" s="96"/>
      <c r="AB137" s="270"/>
      <c r="AC137" s="273"/>
      <c r="AG137" s="357"/>
      <c r="BH137" s="357"/>
    </row>
    <row r="138" spans="3:60" s="354" customFormat="1" ht="69" customHeight="1" x14ac:dyDescent="0.25">
      <c r="C138" s="352"/>
      <c r="E138" s="384"/>
      <c r="H138" s="176"/>
      <c r="I138" s="148"/>
      <c r="N138" s="352"/>
      <c r="O138" s="352"/>
      <c r="P138" s="352"/>
      <c r="T138" s="95"/>
      <c r="X138" s="753"/>
      <c r="Y138" s="96"/>
      <c r="AB138" s="270"/>
      <c r="AC138" s="273"/>
      <c r="AG138" s="357"/>
      <c r="BH138" s="357"/>
    </row>
    <row r="139" spans="3:60" s="354" customFormat="1" ht="69" customHeight="1" x14ac:dyDescent="0.25">
      <c r="C139" s="352"/>
      <c r="E139" s="384"/>
      <c r="H139" s="176"/>
      <c r="I139" s="148"/>
      <c r="N139" s="352"/>
      <c r="O139" s="352"/>
      <c r="P139" s="352"/>
      <c r="T139" s="95"/>
      <c r="X139" s="753"/>
      <c r="Y139" s="96"/>
      <c r="AB139" s="270"/>
      <c r="AC139" s="273"/>
      <c r="AG139" s="357"/>
      <c r="BH139" s="357"/>
    </row>
    <row r="140" spans="3:60" s="354" customFormat="1" ht="69" customHeight="1" x14ac:dyDescent="0.25">
      <c r="C140" s="352"/>
      <c r="E140" s="384"/>
      <c r="H140" s="176"/>
      <c r="I140" s="284"/>
      <c r="N140" s="352"/>
      <c r="O140" s="352"/>
      <c r="P140" s="352"/>
      <c r="T140" s="95"/>
      <c r="X140" s="753"/>
      <c r="Y140" s="96"/>
      <c r="AB140" s="270"/>
      <c r="AC140" s="273"/>
      <c r="AG140" s="357"/>
      <c r="BH140" s="357"/>
    </row>
    <row r="141" spans="3:60" s="354" customFormat="1" ht="69" customHeight="1" x14ac:dyDescent="0.25">
      <c r="C141" s="352"/>
      <c r="E141" s="384"/>
      <c r="H141" s="176"/>
      <c r="I141" s="148"/>
      <c r="N141" s="352"/>
      <c r="O141" s="352"/>
      <c r="P141" s="352"/>
      <c r="T141" s="95"/>
      <c r="X141" s="753"/>
      <c r="Y141" s="96"/>
      <c r="AB141" s="270"/>
      <c r="AC141" s="273"/>
      <c r="AG141" s="357"/>
      <c r="BH141" s="357"/>
    </row>
    <row r="142" spans="3:60" s="354" customFormat="1" ht="69" customHeight="1" x14ac:dyDescent="0.25">
      <c r="C142" s="352"/>
      <c r="E142" s="384"/>
      <c r="H142" s="176"/>
      <c r="I142" s="284"/>
      <c r="N142" s="352"/>
      <c r="O142" s="352"/>
      <c r="P142" s="352"/>
      <c r="T142" s="95"/>
      <c r="X142" s="753"/>
      <c r="Y142" s="96"/>
      <c r="AB142" s="270"/>
      <c r="AC142" s="273"/>
      <c r="AG142" s="357"/>
      <c r="BH142" s="357"/>
    </row>
    <row r="143" spans="3:60" s="354" customFormat="1" ht="69" customHeight="1" x14ac:dyDescent="0.25">
      <c r="C143" s="352"/>
      <c r="E143" s="384"/>
      <c r="H143" s="176"/>
      <c r="I143" s="148"/>
      <c r="N143" s="352"/>
      <c r="O143" s="352"/>
      <c r="P143" s="352"/>
      <c r="T143" s="95"/>
      <c r="X143" s="753"/>
      <c r="Y143" s="96"/>
      <c r="AB143" s="270"/>
      <c r="AC143" s="273"/>
      <c r="AG143" s="357"/>
      <c r="BH143" s="357"/>
    </row>
    <row r="144" spans="3:60" s="354" customFormat="1" ht="69" customHeight="1" x14ac:dyDescent="0.25">
      <c r="C144" s="352"/>
      <c r="E144" s="384"/>
      <c r="H144" s="176"/>
      <c r="I144" s="284"/>
      <c r="N144" s="352"/>
      <c r="O144" s="352"/>
      <c r="P144" s="352"/>
      <c r="T144" s="95"/>
      <c r="X144" s="753"/>
      <c r="Y144" s="96"/>
      <c r="AB144" s="270"/>
      <c r="AC144" s="273"/>
      <c r="AG144" s="357"/>
      <c r="BH144" s="357"/>
    </row>
    <row r="145" spans="3:60" s="354" customFormat="1" ht="69" customHeight="1" x14ac:dyDescent="0.25">
      <c r="C145" s="352"/>
      <c r="E145" s="384"/>
      <c r="H145" s="176"/>
      <c r="I145" s="148"/>
      <c r="N145" s="352"/>
      <c r="O145" s="352"/>
      <c r="P145" s="352"/>
      <c r="T145" s="95"/>
      <c r="X145" s="753"/>
      <c r="Y145" s="96"/>
      <c r="AB145" s="270"/>
      <c r="AC145" s="273"/>
      <c r="AG145" s="357"/>
      <c r="BH145" s="357"/>
    </row>
    <row r="146" spans="3:60" s="354" customFormat="1" ht="69" customHeight="1" x14ac:dyDescent="0.25">
      <c r="C146" s="352"/>
      <c r="E146" s="384"/>
      <c r="H146" s="176"/>
      <c r="I146" s="148"/>
      <c r="N146" s="352"/>
      <c r="O146" s="352"/>
      <c r="P146" s="352"/>
      <c r="T146" s="95"/>
      <c r="X146" s="753"/>
      <c r="Y146" s="96"/>
      <c r="AB146" s="270"/>
      <c r="AC146" s="273"/>
      <c r="AG146" s="357"/>
      <c r="BH146" s="357"/>
    </row>
    <row r="147" spans="3:60" s="354" customFormat="1" ht="69" customHeight="1" x14ac:dyDescent="0.25">
      <c r="C147" s="352"/>
      <c r="E147" s="386"/>
      <c r="H147" s="375"/>
      <c r="I147" s="320"/>
      <c r="J147" s="320"/>
      <c r="K147" s="176"/>
      <c r="L147" s="176"/>
      <c r="M147" s="317"/>
      <c r="N147" s="352"/>
      <c r="O147" s="352"/>
      <c r="P147" s="324"/>
      <c r="T147" s="95"/>
      <c r="V147" s="321"/>
      <c r="W147" s="322"/>
      <c r="X147" s="322"/>
      <c r="Y147" s="96"/>
      <c r="Z147" s="269"/>
      <c r="AB147" s="270"/>
      <c r="AC147" s="273"/>
      <c r="AG147" s="357"/>
      <c r="BH147" s="357"/>
    </row>
    <row r="148" spans="3:60" s="354" customFormat="1" ht="69" customHeight="1" x14ac:dyDescent="0.25">
      <c r="C148" s="352"/>
      <c r="E148" s="386"/>
      <c r="G148" s="949"/>
      <c r="H148" s="375"/>
      <c r="I148" s="320"/>
      <c r="J148" s="355"/>
      <c r="K148" s="176"/>
      <c r="L148" s="317"/>
      <c r="M148" s="317"/>
      <c r="N148" s="352"/>
      <c r="O148" s="352"/>
      <c r="P148" s="324"/>
      <c r="T148" s="95"/>
      <c r="W148" s="322"/>
      <c r="X148" s="322"/>
      <c r="Y148" s="96"/>
      <c r="Z148" s="269"/>
      <c r="AB148" s="270"/>
      <c r="AC148" s="273"/>
      <c r="AG148" s="357"/>
      <c r="BH148" s="357"/>
    </row>
    <row r="149" spans="3:60" s="354" customFormat="1" ht="69" customHeight="1" x14ac:dyDescent="0.25">
      <c r="C149" s="352"/>
      <c r="E149" s="386"/>
      <c r="G149" s="949"/>
      <c r="H149" s="375"/>
      <c r="I149" s="176"/>
      <c r="J149" s="355"/>
      <c r="K149" s="176"/>
      <c r="L149" s="176"/>
      <c r="M149" s="317"/>
      <c r="N149" s="352"/>
      <c r="O149" s="352"/>
      <c r="P149" s="324"/>
      <c r="T149" s="95"/>
      <c r="W149" s="322"/>
      <c r="X149" s="322"/>
      <c r="Y149" s="96"/>
      <c r="Z149" s="269"/>
      <c r="AB149" s="270"/>
      <c r="AC149" s="273"/>
      <c r="AG149" s="357"/>
      <c r="BH149" s="357"/>
    </row>
    <row r="150" spans="3:60" s="354" customFormat="1" ht="69" customHeight="1" x14ac:dyDescent="0.25">
      <c r="C150" s="352"/>
      <c r="E150" s="386"/>
      <c r="G150" s="949"/>
      <c r="H150" s="375"/>
      <c r="I150" s="176"/>
      <c r="J150" s="355"/>
      <c r="K150" s="176"/>
      <c r="L150" s="176"/>
      <c r="M150" s="317"/>
      <c r="N150" s="352"/>
      <c r="O150" s="352"/>
      <c r="P150" s="324"/>
      <c r="T150" s="95"/>
      <c r="W150" s="322"/>
      <c r="X150" s="322"/>
      <c r="Y150" s="96"/>
      <c r="Z150" s="269"/>
      <c r="AB150" s="270"/>
      <c r="AC150" s="273"/>
      <c r="AG150" s="357"/>
      <c r="BH150" s="357"/>
    </row>
    <row r="151" spans="3:60" s="354" customFormat="1" ht="69" customHeight="1" x14ac:dyDescent="0.25">
      <c r="C151" s="352"/>
      <c r="E151" s="386"/>
      <c r="H151" s="375"/>
      <c r="I151" s="320"/>
      <c r="J151" s="176"/>
      <c r="K151" s="176"/>
      <c r="L151" s="176"/>
      <c r="M151" s="317"/>
      <c r="N151" s="352"/>
      <c r="O151" s="352"/>
      <c r="P151" s="324"/>
      <c r="T151" s="95"/>
      <c r="W151" s="322"/>
      <c r="X151" s="322"/>
      <c r="Y151" s="96"/>
      <c r="Z151" s="269"/>
      <c r="AB151" s="270"/>
      <c r="AC151" s="273"/>
      <c r="AG151" s="357"/>
      <c r="BH151" s="357"/>
    </row>
    <row r="152" spans="3:60" s="354" customFormat="1" ht="69" customHeight="1" x14ac:dyDescent="0.25">
      <c r="C152" s="352"/>
      <c r="E152" s="386"/>
      <c r="H152" s="375"/>
      <c r="I152" s="176"/>
      <c r="J152" s="176"/>
      <c r="K152" s="176"/>
      <c r="L152" s="176"/>
      <c r="M152" s="317"/>
      <c r="N152" s="352"/>
      <c r="O152" s="352"/>
      <c r="P152" s="324"/>
      <c r="T152" s="95"/>
      <c r="W152" s="322"/>
      <c r="X152" s="322"/>
      <c r="Y152" s="96"/>
      <c r="Z152" s="269"/>
      <c r="AB152" s="270"/>
      <c r="AC152" s="273"/>
      <c r="AG152" s="357"/>
      <c r="BH152" s="357"/>
    </row>
    <row r="153" spans="3:60" s="354" customFormat="1" ht="69" customHeight="1" x14ac:dyDescent="0.25">
      <c r="C153" s="352"/>
      <c r="E153" s="386"/>
      <c r="H153" s="375"/>
      <c r="I153" s="323"/>
      <c r="J153" s="323"/>
      <c r="K153" s="323"/>
      <c r="L153" s="323"/>
      <c r="M153" s="324"/>
      <c r="N153" s="352"/>
      <c r="O153" s="352"/>
      <c r="P153" s="324"/>
      <c r="T153" s="95"/>
      <c r="W153" s="322"/>
      <c r="X153" s="322"/>
      <c r="Y153" s="96"/>
      <c r="Z153" s="269"/>
      <c r="AB153" s="270"/>
      <c r="AC153" s="273"/>
      <c r="AG153" s="357"/>
      <c r="BH153" s="357"/>
    </row>
    <row r="154" spans="3:60" s="354" customFormat="1" ht="69" customHeight="1" x14ac:dyDescent="0.25">
      <c r="C154" s="352"/>
      <c r="E154" s="386"/>
      <c r="H154" s="375"/>
      <c r="I154" s="324"/>
      <c r="J154" s="324"/>
      <c r="K154" s="324"/>
      <c r="L154" s="324"/>
      <c r="M154" s="324"/>
      <c r="N154" s="352"/>
      <c r="O154" s="352"/>
      <c r="P154" s="324"/>
      <c r="T154" s="95"/>
      <c r="W154" s="325"/>
      <c r="X154" s="325"/>
      <c r="Y154" s="96"/>
      <c r="Z154" s="269"/>
      <c r="AB154" s="270"/>
      <c r="AC154" s="273"/>
      <c r="AG154" s="357"/>
      <c r="BH154" s="357"/>
    </row>
    <row r="155" spans="3:60" s="354" customFormat="1" ht="69" customHeight="1" x14ac:dyDescent="0.25">
      <c r="C155" s="352"/>
      <c r="E155" s="382"/>
      <c r="H155" s="176"/>
      <c r="I155" s="293"/>
      <c r="N155" s="352"/>
      <c r="O155" s="352"/>
      <c r="P155" s="352"/>
      <c r="T155" s="95"/>
      <c r="X155" s="753"/>
      <c r="Y155" s="96"/>
      <c r="Z155" s="274"/>
      <c r="AB155" s="270"/>
      <c r="AC155" s="273"/>
      <c r="AG155" s="357"/>
      <c r="BH155" s="357"/>
    </row>
    <row r="156" spans="3:60" s="354" customFormat="1" ht="69" customHeight="1" x14ac:dyDescent="0.25">
      <c r="C156" s="352"/>
      <c r="E156" s="382"/>
      <c r="H156" s="176"/>
      <c r="I156" s="293"/>
      <c r="N156" s="352"/>
      <c r="O156" s="352"/>
      <c r="P156" s="352"/>
      <c r="T156" s="95"/>
      <c r="X156" s="753"/>
      <c r="Y156" s="96"/>
      <c r="Z156" s="274"/>
      <c r="AB156" s="270"/>
      <c r="AC156" s="273"/>
      <c r="AG156" s="357"/>
      <c r="BH156" s="357"/>
    </row>
    <row r="157" spans="3:60" s="354" customFormat="1" ht="69" customHeight="1" x14ac:dyDescent="0.25">
      <c r="C157" s="352"/>
      <c r="E157" s="382"/>
      <c r="H157" s="176"/>
      <c r="I157" s="293"/>
      <c r="N157" s="352"/>
      <c r="O157" s="352"/>
      <c r="P157" s="352"/>
      <c r="T157" s="95"/>
      <c r="X157" s="753"/>
      <c r="Y157" s="96"/>
      <c r="Z157" s="274"/>
      <c r="AB157" s="270"/>
      <c r="AC157" s="273"/>
      <c r="AG157" s="357"/>
      <c r="BH157" s="357"/>
    </row>
    <row r="158" spans="3:60" s="354" customFormat="1" ht="69" customHeight="1" x14ac:dyDescent="0.25">
      <c r="C158" s="352"/>
      <c r="E158" s="382"/>
      <c r="H158" s="176"/>
      <c r="I158" s="293"/>
      <c r="N158" s="352"/>
      <c r="O158" s="352"/>
      <c r="P158" s="352"/>
      <c r="T158" s="95"/>
      <c r="X158" s="753"/>
      <c r="Y158" s="96"/>
      <c r="Z158" s="274"/>
      <c r="AB158" s="270"/>
      <c r="AC158" s="273"/>
      <c r="AG158" s="357"/>
      <c r="BH158" s="357"/>
    </row>
    <row r="159" spans="3:60" s="354" customFormat="1" ht="69" customHeight="1" x14ac:dyDescent="0.25">
      <c r="C159" s="352"/>
      <c r="E159" s="382"/>
      <c r="H159" s="176"/>
      <c r="I159" s="293"/>
      <c r="N159" s="352"/>
      <c r="O159" s="352"/>
      <c r="P159" s="352"/>
      <c r="T159" s="95"/>
      <c r="X159" s="753"/>
      <c r="Y159" s="96"/>
      <c r="Z159" s="326"/>
      <c r="AB159" s="270"/>
      <c r="AC159" s="273"/>
      <c r="AG159" s="357"/>
      <c r="BH159" s="357"/>
    </row>
    <row r="160" spans="3:60" s="354" customFormat="1" ht="69" customHeight="1" x14ac:dyDescent="0.25">
      <c r="C160" s="352"/>
      <c r="E160" s="382"/>
      <c r="H160" s="176"/>
      <c r="I160" s="293"/>
      <c r="N160" s="352"/>
      <c r="O160" s="352"/>
      <c r="P160" s="352"/>
      <c r="T160" s="95"/>
      <c r="X160" s="753"/>
      <c r="Y160" s="96"/>
      <c r="Z160" s="274"/>
      <c r="AB160" s="270"/>
      <c r="AC160" s="273"/>
      <c r="AG160" s="357"/>
      <c r="BH160" s="357"/>
    </row>
    <row r="161" spans="3:60" s="354" customFormat="1" ht="69" customHeight="1" x14ac:dyDescent="0.25">
      <c r="C161" s="352"/>
      <c r="E161" s="382"/>
      <c r="H161" s="176"/>
      <c r="I161" s="293"/>
      <c r="N161" s="352"/>
      <c r="O161" s="352"/>
      <c r="P161" s="352"/>
      <c r="T161" s="95"/>
      <c r="X161" s="753"/>
      <c r="Y161" s="96"/>
      <c r="Z161" s="274"/>
      <c r="AB161" s="270"/>
      <c r="AC161" s="273"/>
      <c r="AG161" s="357"/>
      <c r="BH161" s="357"/>
    </row>
    <row r="162" spans="3:60" s="354" customFormat="1" ht="69" customHeight="1" x14ac:dyDescent="0.25">
      <c r="C162" s="352"/>
      <c r="E162" s="382"/>
      <c r="H162" s="176"/>
      <c r="I162" s="293"/>
      <c r="N162" s="352"/>
      <c r="O162" s="352"/>
      <c r="P162" s="352"/>
      <c r="T162" s="95"/>
      <c r="X162" s="753"/>
      <c r="Y162" s="96"/>
      <c r="Z162" s="274"/>
      <c r="AB162" s="270"/>
      <c r="AC162" s="273"/>
      <c r="AG162" s="357"/>
      <c r="BH162" s="357"/>
    </row>
    <row r="163" spans="3:60" s="354" customFormat="1" ht="69" customHeight="1" x14ac:dyDescent="0.25">
      <c r="C163" s="352"/>
      <c r="E163" s="382"/>
      <c r="H163" s="176"/>
      <c r="I163" s="274"/>
      <c r="N163" s="352"/>
      <c r="O163" s="352"/>
      <c r="P163" s="352"/>
      <c r="T163" s="95"/>
      <c r="X163" s="753"/>
      <c r="Y163" s="96"/>
      <c r="Z163" s="274"/>
      <c r="AB163" s="270"/>
      <c r="AC163" s="273"/>
      <c r="AG163" s="357"/>
      <c r="BH163" s="357"/>
    </row>
    <row r="164" spans="3:60" s="354" customFormat="1" ht="69" customHeight="1" x14ac:dyDescent="0.25">
      <c r="C164" s="352"/>
      <c r="E164" s="382"/>
      <c r="H164" s="176"/>
      <c r="I164" s="274"/>
      <c r="N164" s="352"/>
      <c r="O164" s="352"/>
      <c r="P164" s="352"/>
      <c r="T164" s="95"/>
      <c r="X164" s="753"/>
      <c r="Y164" s="96"/>
      <c r="Z164" s="274"/>
      <c r="AB164" s="270"/>
      <c r="AC164" s="273"/>
      <c r="AG164" s="357"/>
      <c r="BH164" s="357"/>
    </row>
    <row r="165" spans="3:60" s="354" customFormat="1" ht="69" customHeight="1" x14ac:dyDescent="0.25">
      <c r="C165" s="352"/>
      <c r="E165" s="382"/>
      <c r="H165" s="176"/>
      <c r="I165" s="293"/>
      <c r="N165" s="352"/>
      <c r="O165" s="352"/>
      <c r="P165" s="352"/>
      <c r="T165" s="95"/>
      <c r="X165" s="753"/>
      <c r="Y165" s="96"/>
      <c r="Z165" s="274"/>
      <c r="AB165" s="270"/>
      <c r="AC165" s="273"/>
      <c r="AG165" s="357"/>
      <c r="BH165" s="357"/>
    </row>
    <row r="166" spans="3:60" s="354" customFormat="1" ht="69" customHeight="1" x14ac:dyDescent="0.25">
      <c r="C166" s="352"/>
      <c r="E166" s="382"/>
      <c r="H166" s="176"/>
      <c r="I166" s="293"/>
      <c r="N166" s="352"/>
      <c r="O166" s="352"/>
      <c r="P166" s="352"/>
      <c r="T166" s="95"/>
      <c r="X166" s="753"/>
      <c r="Y166" s="96"/>
      <c r="Z166" s="274"/>
      <c r="AB166" s="270"/>
      <c r="AC166" s="273"/>
      <c r="AG166" s="357"/>
      <c r="BH166" s="357"/>
    </row>
    <row r="167" spans="3:60" s="354" customFormat="1" ht="69" customHeight="1" x14ac:dyDescent="0.25">
      <c r="C167" s="352"/>
      <c r="E167" s="382"/>
      <c r="H167" s="176"/>
      <c r="I167" s="293"/>
      <c r="N167" s="352"/>
      <c r="O167" s="352"/>
      <c r="P167" s="352"/>
      <c r="T167" s="95"/>
      <c r="X167" s="753"/>
      <c r="Y167" s="96"/>
      <c r="Z167" s="274"/>
      <c r="AB167" s="270"/>
      <c r="AC167" s="273"/>
      <c r="AG167" s="357"/>
      <c r="BH167" s="357"/>
    </row>
    <row r="168" spans="3:60" s="354" customFormat="1" ht="69" customHeight="1" x14ac:dyDescent="0.25">
      <c r="C168" s="352"/>
      <c r="E168" s="382"/>
      <c r="H168" s="176"/>
      <c r="I168" s="274"/>
      <c r="N168" s="352"/>
      <c r="O168" s="352"/>
      <c r="P168" s="352"/>
      <c r="T168" s="95"/>
      <c r="X168" s="753"/>
      <c r="Y168" s="96"/>
      <c r="Z168" s="274"/>
      <c r="AB168" s="270"/>
      <c r="AC168" s="273"/>
      <c r="AG168" s="357"/>
      <c r="BH168" s="357"/>
    </row>
    <row r="169" spans="3:60" s="354" customFormat="1" ht="69" customHeight="1" x14ac:dyDescent="0.25">
      <c r="C169" s="352"/>
      <c r="E169" s="382"/>
      <c r="H169" s="176"/>
      <c r="I169" s="274"/>
      <c r="N169" s="352"/>
      <c r="O169" s="352"/>
      <c r="P169" s="352"/>
      <c r="T169" s="95"/>
      <c r="X169" s="753"/>
      <c r="Y169" s="96"/>
      <c r="Z169" s="274"/>
      <c r="AB169" s="270"/>
      <c r="AC169" s="273"/>
      <c r="AG169" s="357"/>
      <c r="BH169" s="357"/>
    </row>
    <row r="170" spans="3:60" s="354" customFormat="1" ht="69" customHeight="1" x14ac:dyDescent="0.25">
      <c r="C170" s="352"/>
      <c r="E170" s="382"/>
      <c r="H170" s="176"/>
      <c r="I170" s="274"/>
      <c r="N170" s="352"/>
      <c r="O170" s="352"/>
      <c r="P170" s="352"/>
      <c r="T170" s="95"/>
      <c r="X170" s="753"/>
      <c r="Y170" s="96"/>
      <c r="Z170" s="274"/>
      <c r="AB170" s="270"/>
      <c r="AC170" s="273"/>
      <c r="AG170" s="357"/>
      <c r="BH170" s="357"/>
    </row>
    <row r="171" spans="3:60" s="354" customFormat="1" ht="69" customHeight="1" x14ac:dyDescent="0.25">
      <c r="C171" s="352"/>
      <c r="E171" s="382"/>
      <c r="H171" s="176"/>
      <c r="I171" s="274"/>
      <c r="N171" s="352"/>
      <c r="O171" s="352"/>
      <c r="P171" s="352"/>
      <c r="T171" s="95"/>
      <c r="X171" s="753"/>
      <c r="Y171" s="96"/>
      <c r="Z171" s="315"/>
      <c r="AB171" s="270"/>
      <c r="AC171" s="273"/>
      <c r="AG171" s="357"/>
      <c r="BH171" s="357"/>
    </row>
    <row r="172" spans="3:60" s="354" customFormat="1" ht="69" customHeight="1" x14ac:dyDescent="0.25">
      <c r="C172" s="352"/>
      <c r="E172" s="382"/>
      <c r="H172" s="176"/>
      <c r="I172" s="274"/>
      <c r="N172" s="352"/>
      <c r="O172" s="352"/>
      <c r="P172" s="352"/>
      <c r="T172" s="95"/>
      <c r="X172" s="753"/>
      <c r="Y172" s="96"/>
      <c r="Z172" s="274"/>
      <c r="AB172" s="270"/>
      <c r="AC172" s="273"/>
      <c r="AG172" s="357"/>
      <c r="BH172" s="357"/>
    </row>
    <row r="173" spans="3:60" s="354" customFormat="1" ht="69" customHeight="1" x14ac:dyDescent="0.25">
      <c r="C173" s="352"/>
      <c r="E173" s="382"/>
      <c r="H173" s="176"/>
      <c r="I173" s="274"/>
      <c r="N173" s="352"/>
      <c r="O173" s="352"/>
      <c r="P173" s="352"/>
      <c r="T173" s="95"/>
      <c r="X173" s="753"/>
      <c r="Y173" s="96"/>
      <c r="Z173" s="274"/>
      <c r="AB173" s="270"/>
      <c r="AC173" s="273"/>
      <c r="AG173" s="357"/>
      <c r="BH173" s="357"/>
    </row>
    <row r="174" spans="3:60" s="354" customFormat="1" ht="69" customHeight="1" x14ac:dyDescent="0.25">
      <c r="C174" s="352"/>
      <c r="E174" s="382"/>
      <c r="H174" s="176"/>
      <c r="I174" s="274"/>
      <c r="N174" s="352"/>
      <c r="O174" s="352"/>
      <c r="P174" s="352"/>
      <c r="T174" s="95"/>
      <c r="X174" s="753"/>
      <c r="Y174" s="96"/>
      <c r="Z174" s="274"/>
      <c r="AB174" s="270"/>
      <c r="AC174" s="273"/>
      <c r="AG174" s="357"/>
      <c r="BH174" s="357"/>
    </row>
    <row r="175" spans="3:60" s="354" customFormat="1" ht="69" customHeight="1" x14ac:dyDescent="0.25">
      <c r="C175" s="352"/>
      <c r="E175" s="382"/>
      <c r="H175" s="176"/>
      <c r="I175" s="293"/>
      <c r="N175" s="352"/>
      <c r="O175" s="352"/>
      <c r="P175" s="352"/>
      <c r="T175" s="95"/>
      <c r="X175" s="753"/>
      <c r="Y175" s="96"/>
      <c r="Z175" s="269"/>
      <c r="AB175" s="270"/>
      <c r="AC175" s="273"/>
      <c r="AG175" s="357"/>
      <c r="BH175" s="357"/>
    </row>
    <row r="176" spans="3:60" s="354" customFormat="1" ht="69" customHeight="1" x14ac:dyDescent="0.25">
      <c r="C176" s="352"/>
      <c r="E176" s="382"/>
      <c r="H176" s="176"/>
      <c r="I176" s="327"/>
      <c r="N176" s="352"/>
      <c r="O176" s="352"/>
      <c r="P176" s="352"/>
      <c r="T176" s="95"/>
      <c r="X176" s="753"/>
      <c r="Y176" s="96"/>
      <c r="Z176" s="314"/>
      <c r="AB176" s="270"/>
      <c r="AC176" s="273"/>
      <c r="AG176" s="357"/>
      <c r="BH176" s="357"/>
    </row>
    <row r="177" spans="3:60" s="354" customFormat="1" ht="69" customHeight="1" x14ac:dyDescent="0.25">
      <c r="C177" s="352"/>
      <c r="E177" s="382"/>
      <c r="H177" s="176"/>
      <c r="I177" s="327"/>
      <c r="N177" s="352"/>
      <c r="O177" s="352"/>
      <c r="P177" s="352"/>
      <c r="T177" s="95"/>
      <c r="X177" s="753"/>
      <c r="Y177" s="96"/>
      <c r="Z177" s="269"/>
      <c r="AB177" s="270"/>
      <c r="AC177" s="273"/>
      <c r="AG177" s="357"/>
      <c r="BH177" s="357"/>
    </row>
    <row r="178" spans="3:60" s="354" customFormat="1" ht="69" customHeight="1" x14ac:dyDescent="0.25">
      <c r="C178" s="352"/>
      <c r="E178" s="382"/>
      <c r="H178" s="176"/>
      <c r="I178" s="327"/>
      <c r="N178" s="352"/>
      <c r="O178" s="352"/>
      <c r="P178" s="352"/>
      <c r="T178" s="95"/>
      <c r="X178" s="753"/>
      <c r="Y178" s="96"/>
      <c r="Z178" s="269"/>
      <c r="AB178" s="270"/>
      <c r="AC178" s="273"/>
      <c r="AG178" s="357"/>
      <c r="BH178" s="357"/>
    </row>
    <row r="179" spans="3:60" s="354" customFormat="1" ht="69" customHeight="1" x14ac:dyDescent="0.25">
      <c r="C179" s="352"/>
      <c r="E179" s="382"/>
      <c r="H179" s="176"/>
      <c r="I179" s="293"/>
      <c r="N179" s="352"/>
      <c r="O179" s="352"/>
      <c r="P179" s="352"/>
      <c r="T179" s="95"/>
      <c r="X179" s="753"/>
      <c r="Y179" s="96"/>
      <c r="Z179" s="269"/>
      <c r="AB179" s="270"/>
      <c r="AC179" s="273"/>
      <c r="AG179" s="357"/>
      <c r="BH179" s="357"/>
    </row>
    <row r="180" spans="3:60" s="354" customFormat="1" ht="69" customHeight="1" x14ac:dyDescent="0.25">
      <c r="C180" s="352"/>
      <c r="E180" s="382"/>
      <c r="H180" s="176"/>
      <c r="I180" s="293"/>
      <c r="N180" s="352"/>
      <c r="O180" s="352"/>
      <c r="P180" s="352"/>
      <c r="T180" s="95"/>
      <c r="X180" s="753"/>
      <c r="Y180" s="96"/>
      <c r="Z180" s="269"/>
      <c r="AB180" s="270"/>
      <c r="AC180" s="273"/>
      <c r="AG180" s="357"/>
      <c r="BH180" s="357"/>
    </row>
    <row r="181" spans="3:60" s="354" customFormat="1" ht="69" customHeight="1" x14ac:dyDescent="0.25">
      <c r="C181" s="352"/>
      <c r="E181" s="382"/>
      <c r="H181" s="176"/>
      <c r="I181" s="293"/>
      <c r="N181" s="352"/>
      <c r="O181" s="352"/>
      <c r="P181" s="352"/>
      <c r="T181" s="95"/>
      <c r="X181" s="753"/>
      <c r="Y181" s="96"/>
      <c r="Z181" s="269"/>
      <c r="AB181" s="270"/>
      <c r="AC181" s="273"/>
      <c r="AG181" s="357"/>
      <c r="BH181" s="357"/>
    </row>
    <row r="182" spans="3:60" s="354" customFormat="1" ht="69" customHeight="1" x14ac:dyDescent="0.25">
      <c r="C182" s="352"/>
      <c r="E182" s="382"/>
      <c r="H182" s="176"/>
      <c r="I182" s="284"/>
      <c r="N182" s="352"/>
      <c r="O182" s="352"/>
      <c r="P182" s="352"/>
      <c r="T182" s="95"/>
      <c r="X182" s="753"/>
      <c r="Y182" s="96"/>
      <c r="Z182" s="269"/>
      <c r="AB182" s="270"/>
      <c r="AC182" s="273"/>
      <c r="AG182" s="357"/>
      <c r="BH182" s="357"/>
    </row>
    <row r="183" spans="3:60" s="354" customFormat="1" ht="69" customHeight="1" x14ac:dyDescent="0.25">
      <c r="C183" s="352"/>
      <c r="E183" s="382"/>
      <c r="H183" s="176"/>
      <c r="I183" s="293"/>
      <c r="N183" s="352"/>
      <c r="O183" s="352"/>
      <c r="P183" s="352"/>
      <c r="T183" s="95"/>
      <c r="X183" s="753"/>
      <c r="Y183" s="96"/>
      <c r="Z183" s="269"/>
      <c r="AB183" s="270"/>
      <c r="AC183" s="273"/>
      <c r="AG183" s="357"/>
      <c r="BH183" s="357"/>
    </row>
    <row r="184" spans="3:60" s="354" customFormat="1" ht="69" customHeight="1" x14ac:dyDescent="0.25">
      <c r="C184" s="352"/>
      <c r="E184" s="382"/>
      <c r="H184" s="176"/>
      <c r="I184" s="293"/>
      <c r="N184" s="352"/>
      <c r="O184" s="352"/>
      <c r="P184" s="352"/>
      <c r="T184" s="95"/>
      <c r="X184" s="753"/>
      <c r="Y184" s="96"/>
      <c r="Z184" s="269"/>
      <c r="AB184" s="270"/>
      <c r="AC184" s="273"/>
      <c r="AG184" s="357"/>
      <c r="BH184" s="357"/>
    </row>
    <row r="185" spans="3:60" s="354" customFormat="1" ht="69" customHeight="1" x14ac:dyDescent="0.25">
      <c r="C185" s="352"/>
      <c r="E185" s="382"/>
      <c r="H185" s="176"/>
      <c r="I185" s="293"/>
      <c r="N185" s="352"/>
      <c r="O185" s="352"/>
      <c r="P185" s="352"/>
      <c r="T185" s="95"/>
      <c r="X185" s="753"/>
      <c r="Y185" s="96"/>
      <c r="Z185" s="269"/>
      <c r="AB185" s="270"/>
      <c r="AC185" s="273"/>
      <c r="AG185" s="357"/>
      <c r="BH185" s="357"/>
    </row>
    <row r="186" spans="3:60" s="354" customFormat="1" ht="69" customHeight="1" x14ac:dyDescent="0.25">
      <c r="C186" s="352"/>
      <c r="E186" s="382"/>
      <c r="H186" s="176"/>
      <c r="I186" s="284"/>
      <c r="N186" s="352"/>
      <c r="O186" s="352"/>
      <c r="P186" s="352"/>
      <c r="T186" s="95"/>
      <c r="X186" s="753"/>
      <c r="Y186" s="96"/>
      <c r="Z186" s="287"/>
      <c r="AB186" s="270"/>
      <c r="AC186" s="273"/>
      <c r="AG186" s="357"/>
      <c r="BH186" s="357"/>
    </row>
    <row r="187" spans="3:60" s="354" customFormat="1" ht="69" customHeight="1" x14ac:dyDescent="0.25">
      <c r="C187" s="352"/>
      <c r="E187" s="382"/>
      <c r="H187" s="176"/>
      <c r="I187" s="293"/>
      <c r="N187" s="352"/>
      <c r="O187" s="352"/>
      <c r="P187" s="352"/>
      <c r="T187" s="95"/>
      <c r="X187" s="753"/>
      <c r="Y187" s="96"/>
      <c r="Z187" s="314"/>
      <c r="AB187" s="270"/>
      <c r="AC187" s="273"/>
      <c r="AG187" s="357"/>
      <c r="BH187" s="357"/>
    </row>
    <row r="188" spans="3:60" s="354" customFormat="1" ht="69" customHeight="1" x14ac:dyDescent="0.25">
      <c r="C188" s="352"/>
      <c r="E188" s="382"/>
      <c r="H188" s="176"/>
      <c r="I188" s="293"/>
      <c r="N188" s="352"/>
      <c r="O188" s="352"/>
      <c r="P188" s="352"/>
      <c r="T188" s="95"/>
      <c r="X188" s="753"/>
      <c r="Y188" s="96"/>
      <c r="Z188" s="287"/>
      <c r="AB188" s="270"/>
      <c r="AC188" s="273"/>
      <c r="AG188" s="357"/>
      <c r="BH188" s="357"/>
    </row>
    <row r="189" spans="3:60" s="354" customFormat="1" ht="69" customHeight="1" x14ac:dyDescent="0.25">
      <c r="C189" s="352"/>
      <c r="E189" s="382"/>
      <c r="H189" s="176"/>
      <c r="I189" s="293"/>
      <c r="N189" s="352"/>
      <c r="O189" s="352"/>
      <c r="P189" s="352"/>
      <c r="T189" s="95"/>
      <c r="X189" s="753"/>
      <c r="Y189" s="96"/>
      <c r="Z189" s="269"/>
      <c r="AB189" s="270"/>
      <c r="AC189" s="273"/>
      <c r="AG189" s="357"/>
      <c r="BH189" s="357"/>
    </row>
    <row r="190" spans="3:60" s="354" customFormat="1" ht="69" customHeight="1" x14ac:dyDescent="0.25">
      <c r="C190" s="352"/>
      <c r="E190" s="382"/>
      <c r="H190" s="176"/>
      <c r="I190" s="293"/>
      <c r="N190" s="352"/>
      <c r="O190" s="352"/>
      <c r="P190" s="352"/>
      <c r="T190" s="95"/>
      <c r="X190" s="753"/>
      <c r="Y190" s="96"/>
      <c r="Z190" s="269"/>
      <c r="AB190" s="270"/>
      <c r="AC190" s="273"/>
      <c r="AG190" s="357"/>
      <c r="BH190" s="357"/>
    </row>
    <row r="191" spans="3:60" s="354" customFormat="1" ht="69" customHeight="1" x14ac:dyDescent="0.25">
      <c r="C191" s="352"/>
      <c r="E191" s="382"/>
      <c r="H191" s="381"/>
      <c r="I191" s="293"/>
      <c r="N191" s="352"/>
      <c r="O191" s="352"/>
      <c r="P191" s="352"/>
      <c r="T191" s="95"/>
      <c r="X191" s="753"/>
      <c r="Y191" s="96"/>
      <c r="Z191" s="269"/>
      <c r="AB191" s="270"/>
      <c r="AC191" s="273"/>
      <c r="AG191" s="357"/>
      <c r="BH191" s="357"/>
    </row>
  </sheetData>
  <autoFilter ref="A3:CY191"/>
  <mergeCells count="70">
    <mergeCell ref="AZ1:BG1"/>
    <mergeCell ref="Q2:Q3"/>
    <mergeCell ref="BH1:BL1"/>
    <mergeCell ref="A2:A3"/>
    <mergeCell ref="B2:B3"/>
    <mergeCell ref="C2:C3"/>
    <mergeCell ref="D2:D3"/>
    <mergeCell ref="E2:E3"/>
    <mergeCell ref="F2:F3"/>
    <mergeCell ref="G2:G3"/>
    <mergeCell ref="H2:H3"/>
    <mergeCell ref="I2:I3"/>
    <mergeCell ref="A1:I1"/>
    <mergeCell ref="J1:W1"/>
    <mergeCell ref="Y1:AF1"/>
    <mergeCell ref="AH1:AO1"/>
    <mergeCell ref="AQ1:AX1"/>
    <mergeCell ref="J2:J3"/>
    <mergeCell ref="K2:M2"/>
    <mergeCell ref="N2:N3"/>
    <mergeCell ref="O2:O3"/>
    <mergeCell ref="P2:P3"/>
    <mergeCell ref="AD2:AD3"/>
    <mergeCell ref="R2:R3"/>
    <mergeCell ref="S2:S3"/>
    <mergeCell ref="T2:T3"/>
    <mergeCell ref="U2:U3"/>
    <mergeCell ref="V2:V3"/>
    <mergeCell ref="W2:W3"/>
    <mergeCell ref="Y2:Y3"/>
    <mergeCell ref="Z2:Z3"/>
    <mergeCell ref="AA2:AA3"/>
    <mergeCell ref="AB2:AB3"/>
    <mergeCell ref="AC2:AC3"/>
    <mergeCell ref="AR2:AR3"/>
    <mergeCell ref="AE2:AE3"/>
    <mergeCell ref="AF2:AF3"/>
    <mergeCell ref="AH2:AH3"/>
    <mergeCell ref="AI2:AI3"/>
    <mergeCell ref="AJ2:AJ3"/>
    <mergeCell ref="AK2:AK3"/>
    <mergeCell ref="AL2:AL3"/>
    <mergeCell ref="AM2:AM3"/>
    <mergeCell ref="AN2:AN3"/>
    <mergeCell ref="AO2:AO3"/>
    <mergeCell ref="AQ2:AQ3"/>
    <mergeCell ref="BD2:BD3"/>
    <mergeCell ref="BE2:BE3"/>
    <mergeCell ref="AS2:AS3"/>
    <mergeCell ref="AT2:AT3"/>
    <mergeCell ref="AU2:AU3"/>
    <mergeCell ref="AV2:AV3"/>
    <mergeCell ref="AW2:AW3"/>
    <mergeCell ref="AX2:AX3"/>
    <mergeCell ref="BL2:BL4"/>
    <mergeCell ref="G116:G118"/>
    <mergeCell ref="G119:G123"/>
    <mergeCell ref="G148:G150"/>
    <mergeCell ref="E5:E24"/>
    <mergeCell ref="E25:E41"/>
    <mergeCell ref="BF2:BF3"/>
    <mergeCell ref="BG2:BG3"/>
    <mergeCell ref="BH2:BH3"/>
    <mergeCell ref="BI2:BI3"/>
    <mergeCell ref="BJ2:BJ3"/>
    <mergeCell ref="BK2:BK3"/>
    <mergeCell ref="AZ2:AZ3"/>
    <mergeCell ref="BA2:BA3"/>
    <mergeCell ref="BB2:BB3"/>
    <mergeCell ref="BC2:BC3"/>
  </mergeCells>
  <conditionalFormatting sqref="AD42:AD191">
    <cfRule type="containsText" dxfId="84" priority="156" stopIfTrue="1" operator="containsText" text="EN TERMINO">
      <formula>NOT(ISERROR(SEARCH("EN TERMINO",AD42)))</formula>
    </cfRule>
    <cfRule type="containsText" priority="157" operator="containsText" text="AMARILLO">
      <formula>NOT(ISERROR(SEARCH("AMARILLO",AD42)))</formula>
    </cfRule>
    <cfRule type="containsText" dxfId="83" priority="158" stopIfTrue="1" operator="containsText" text="ALERTA">
      <formula>NOT(ISERROR(SEARCH("ALERTA",AD42)))</formula>
    </cfRule>
    <cfRule type="containsText" dxfId="82" priority="159" stopIfTrue="1" operator="containsText" text="OK">
      <formula>NOT(ISERROR(SEARCH("OK",AD42)))</formula>
    </cfRule>
  </conditionalFormatting>
  <conditionalFormatting sqref="AG59:BG59 AG60:AG191 AG56:AG58 BH5:BH6 BH10:BH18 BI7 BH25:BH191 BH21:BH23">
    <cfRule type="containsText" dxfId="81" priority="153" operator="containsText" text="Cumplida">
      <formula>NOT(ISERROR(SEARCH("Cumplida",AG5)))</formula>
    </cfRule>
    <cfRule type="containsText" dxfId="80" priority="154" operator="containsText" text="Pendiente">
      <formula>NOT(ISERROR(SEARCH("Pendiente",AG5)))</formula>
    </cfRule>
    <cfRule type="containsText" dxfId="79" priority="155" operator="containsText" text="Cumplida">
      <formula>NOT(ISERROR(SEARCH("Cumplida",AG5)))</formula>
    </cfRule>
  </conditionalFormatting>
  <conditionalFormatting sqref="AG59:BG59 AG60:AG191 AG42:AG47 AG49:AG58 BH5:BH6 BH10:BH18 BI7 BH25:BH191 BH21:BH23">
    <cfRule type="containsText" dxfId="78" priority="152" stopIfTrue="1" operator="containsText" text="CUMPLIDA">
      <formula>NOT(ISERROR(SEARCH("CUMPLIDA",AG5)))</formula>
    </cfRule>
  </conditionalFormatting>
  <conditionalFormatting sqref="AG59:BG59 AG60:AG191 AG42:AG47 AG49:AG58 BH5:BH6 BH10:BH18 BI7 BH25:BH191 BH21:BH23">
    <cfRule type="containsText" dxfId="77" priority="151" stopIfTrue="1" operator="containsText" text="INCUMPLIDA">
      <formula>NOT(ISERROR(SEARCH("INCUMPLIDA",AG5)))</formula>
    </cfRule>
  </conditionalFormatting>
  <conditionalFormatting sqref="AG48 AG42 AG50">
    <cfRule type="containsText" dxfId="76" priority="150" operator="containsText" text="PENDIENTE">
      <formula>NOT(ISERROR(SEARCH("PENDIENTE",AG42)))</formula>
    </cfRule>
  </conditionalFormatting>
  <conditionalFormatting sqref="AD5:AD41">
    <cfRule type="containsText" dxfId="75" priority="67" stopIfTrue="1" operator="containsText" text="EN TERMINO">
      <formula>NOT(ISERROR(SEARCH("EN TERMINO",AD5)))</formula>
    </cfRule>
    <cfRule type="containsText" priority="68" operator="containsText" text="AMARILLO">
      <formula>NOT(ISERROR(SEARCH("AMARILLO",AD5)))</formula>
    </cfRule>
    <cfRule type="containsText" dxfId="74" priority="69" stopIfTrue="1" operator="containsText" text="ALERTA">
      <formula>NOT(ISERROR(SEARCH("ALERTA",AD5)))</formula>
    </cfRule>
    <cfRule type="containsText" dxfId="73" priority="70" stopIfTrue="1" operator="containsText" text="OK">
      <formula>NOT(ISERROR(SEARCH("OK",AD5)))</formula>
    </cfRule>
  </conditionalFormatting>
  <conditionalFormatting sqref="AG5:AG41">
    <cfRule type="containsText" dxfId="72" priority="64" operator="containsText" text="Cumplida">
      <formula>NOT(ISERROR(SEARCH("Cumplida",AG5)))</formula>
    </cfRule>
    <cfRule type="containsText" dxfId="71" priority="65" operator="containsText" text="Pendiente">
      <formula>NOT(ISERROR(SEARCH("Pendiente",AG5)))</formula>
    </cfRule>
    <cfRule type="containsText" dxfId="70" priority="66" operator="containsText" text="Cumplida">
      <formula>NOT(ISERROR(SEARCH("Cumplida",AG5)))</formula>
    </cfRule>
  </conditionalFormatting>
  <conditionalFormatting sqref="AG5:AG41">
    <cfRule type="containsText" dxfId="69" priority="63" stopIfTrue="1" operator="containsText" text="CUMPLIDA">
      <formula>NOT(ISERROR(SEARCH("CUMPLIDA",AG5)))</formula>
    </cfRule>
  </conditionalFormatting>
  <conditionalFormatting sqref="AG5:AG41">
    <cfRule type="containsText" dxfId="68" priority="62" stopIfTrue="1" operator="containsText" text="INCUMPLIDA">
      <formula>NOT(ISERROR(SEARCH("INCUMPLIDA",AG5)))</formula>
    </cfRule>
  </conditionalFormatting>
  <conditionalFormatting sqref="AG5:AG41">
    <cfRule type="containsText" dxfId="67" priority="61" operator="containsText" text="PENDIENTE">
      <formula>NOT(ISERROR(SEARCH("PENDIENTE",AG5)))</formula>
    </cfRule>
  </conditionalFormatting>
  <conditionalFormatting sqref="AG5:AG41">
    <cfRule type="containsText" dxfId="66" priority="60" stopIfTrue="1" operator="containsText" text="PENDIENTE">
      <formula>NOT(ISERROR(SEARCH("PENDIENTE",AG5)))</formula>
    </cfRule>
  </conditionalFormatting>
  <conditionalFormatting sqref="BJ5:BJ6 BJ11:BJ41">
    <cfRule type="containsText" dxfId="65" priority="57" operator="containsText" text="cerrada">
      <formula>NOT(ISERROR(SEARCH("cerrada",BJ5)))</formula>
    </cfRule>
    <cfRule type="containsText" dxfId="64" priority="58" operator="containsText" text="cerrado">
      <formula>NOT(ISERROR(SEARCH("cerrado",BJ5)))</formula>
    </cfRule>
    <cfRule type="containsText" dxfId="63" priority="59" operator="containsText" text="Abierto">
      <formula>NOT(ISERROR(SEARCH("Abierto",BJ5)))</formula>
    </cfRule>
  </conditionalFormatting>
  <conditionalFormatting sqref="BJ5:BJ6 BJ11:BJ41">
    <cfRule type="containsText" dxfId="62" priority="54" operator="containsText" text="cerrada">
      <formula>NOT(ISERROR(SEARCH("cerrada",BJ5)))</formula>
    </cfRule>
    <cfRule type="containsText" dxfId="61" priority="55" operator="containsText" text="cerrado">
      <formula>NOT(ISERROR(SEARCH("cerrado",BJ5)))</formula>
    </cfRule>
    <cfRule type="containsText" dxfId="60" priority="56" operator="containsText" text="Abierto">
      <formula>NOT(ISERROR(SEARCH("Abierto",BJ5)))</formula>
    </cfRule>
  </conditionalFormatting>
  <conditionalFormatting sqref="AM30">
    <cfRule type="containsText" dxfId="59" priority="50" stopIfTrue="1" operator="containsText" text="EN TERMINO">
      <formula>NOT(ISERROR(SEARCH("EN TERMINO",AM30)))</formula>
    </cfRule>
    <cfRule type="containsText" priority="51" operator="containsText" text="AMARILLO">
      <formula>NOT(ISERROR(SEARCH("AMARILLO",AM30)))</formula>
    </cfRule>
    <cfRule type="containsText" dxfId="58" priority="52" stopIfTrue="1" operator="containsText" text="ALERTA">
      <formula>NOT(ISERROR(SEARCH("ALERTA",AM30)))</formula>
    </cfRule>
    <cfRule type="containsText" dxfId="57" priority="53" stopIfTrue="1" operator="containsText" text="OK">
      <formula>NOT(ISERROR(SEARCH("OK",AM30)))</formula>
    </cfRule>
  </conditionalFormatting>
  <conditionalFormatting sqref="BJ7:BJ10">
    <cfRule type="containsText" dxfId="56" priority="42" operator="containsText" text="cerrada">
      <formula>NOT(ISERROR(SEARCH("cerrada",BJ7)))</formula>
    </cfRule>
    <cfRule type="containsText" dxfId="55" priority="43" operator="containsText" text="cerrado">
      <formula>NOT(ISERROR(SEARCH("cerrado",BJ7)))</formula>
    </cfRule>
    <cfRule type="containsText" dxfId="54" priority="44" operator="containsText" text="Abierto">
      <formula>NOT(ISERROR(SEARCH("Abierto",BJ7)))</formula>
    </cfRule>
  </conditionalFormatting>
  <conditionalFormatting sqref="BH7:BH9">
    <cfRule type="containsText" dxfId="53" priority="47" operator="containsText" text="Cumplida">
      <formula>NOT(ISERROR(SEARCH("Cumplida",BH7)))</formula>
    </cfRule>
    <cfRule type="containsText" dxfId="52" priority="48" operator="containsText" text="Pendiente">
      <formula>NOT(ISERROR(SEARCH("Pendiente",BH7)))</formula>
    </cfRule>
    <cfRule type="containsText" dxfId="51" priority="49" operator="containsText" text="Cumplida">
      <formula>NOT(ISERROR(SEARCH("Cumplida",BH7)))</formula>
    </cfRule>
  </conditionalFormatting>
  <conditionalFormatting sqref="BH7:BH9">
    <cfRule type="containsText" dxfId="50" priority="46" stopIfTrue="1" operator="containsText" text="CUMPLIDA">
      <formula>NOT(ISERROR(SEARCH("CUMPLIDA",BH7)))</formula>
    </cfRule>
  </conditionalFormatting>
  <conditionalFormatting sqref="BH7:BH9">
    <cfRule type="containsText" dxfId="49" priority="45" stopIfTrue="1" operator="containsText" text="INCUMPLIDA">
      <formula>NOT(ISERROR(SEARCH("INCUMPLIDA",BH7)))</formula>
    </cfRule>
  </conditionalFormatting>
  <conditionalFormatting sqref="BJ7:BJ10">
    <cfRule type="containsText" dxfId="48" priority="39" operator="containsText" text="cerrada">
      <formula>NOT(ISERROR(SEARCH("cerrada",BJ7)))</formula>
    </cfRule>
    <cfRule type="containsText" dxfId="47" priority="40" operator="containsText" text="cerrado">
      <formula>NOT(ISERROR(SEARCH("cerrado",BJ7)))</formula>
    </cfRule>
    <cfRule type="containsText" dxfId="46" priority="41" operator="containsText" text="Abierto">
      <formula>NOT(ISERROR(SEARCH("Abierto",BJ7)))</formula>
    </cfRule>
  </conditionalFormatting>
  <conditionalFormatting sqref="AP7:AP8">
    <cfRule type="containsText" dxfId="45" priority="38" stopIfTrue="1" operator="containsText" text="CUMPLIDA">
      <formula>NOT(ISERROR(SEARCH("CUMPLIDA",AP7)))</formula>
    </cfRule>
  </conditionalFormatting>
  <conditionalFormatting sqref="AP7:AP8">
    <cfRule type="containsText" dxfId="44" priority="37" stopIfTrue="1" operator="containsText" text="INCUMPLIDA">
      <formula>NOT(ISERROR(SEARCH("INCUMPLIDA",AP7)))</formula>
    </cfRule>
  </conditionalFormatting>
  <conditionalFormatting sqref="AP7:AP8">
    <cfRule type="containsText" dxfId="43" priority="36" stopIfTrue="1" operator="containsText" text="PENDIENTE">
      <formula>NOT(ISERROR(SEARCH("PENDIENTE",AP7)))</formula>
    </cfRule>
  </conditionalFormatting>
  <conditionalFormatting sqref="AM7:AM8">
    <cfRule type="containsText" dxfId="42" priority="32" stopIfTrue="1" operator="containsText" text="EN TERMINO">
      <formula>NOT(ISERROR(SEARCH("EN TERMINO",AM7)))</formula>
    </cfRule>
    <cfRule type="containsText" priority="33" operator="containsText" text="AMARILLO">
      <formula>NOT(ISERROR(SEARCH("AMARILLO",AM7)))</formula>
    </cfRule>
    <cfRule type="containsText" dxfId="41" priority="34" stopIfTrue="1" operator="containsText" text="ALERTA">
      <formula>NOT(ISERROR(SEARCH("ALERTA",AM7)))</formula>
    </cfRule>
    <cfRule type="containsText" dxfId="40" priority="35" stopIfTrue="1" operator="containsText" text="OK">
      <formula>NOT(ISERROR(SEARCH("OK",AM7)))</formula>
    </cfRule>
  </conditionalFormatting>
  <conditionalFormatting sqref="AM10">
    <cfRule type="containsText" dxfId="39" priority="28" stopIfTrue="1" operator="containsText" text="EN TERMINO">
      <formula>NOT(ISERROR(SEARCH("EN TERMINO",AM10)))</formula>
    </cfRule>
    <cfRule type="containsText" priority="29" operator="containsText" text="AMARILLO">
      <formula>NOT(ISERROR(SEARCH("AMARILLO",AM10)))</formula>
    </cfRule>
    <cfRule type="containsText" dxfId="38" priority="30" stopIfTrue="1" operator="containsText" text="ALERTA">
      <formula>NOT(ISERROR(SEARCH("ALERTA",AM10)))</formula>
    </cfRule>
    <cfRule type="containsText" dxfId="37" priority="31" stopIfTrue="1" operator="containsText" text="OK">
      <formula>NOT(ISERROR(SEARCH("OK",AM10)))</formula>
    </cfRule>
  </conditionalFormatting>
  <conditionalFormatting sqref="BH24">
    <cfRule type="containsText" dxfId="36" priority="25" operator="containsText" text="Cumplida">
      <formula>NOT(ISERROR(SEARCH("Cumplida",BH24)))</formula>
    </cfRule>
    <cfRule type="containsText" dxfId="35" priority="26" operator="containsText" text="Pendiente">
      <formula>NOT(ISERROR(SEARCH("Pendiente",BH24)))</formula>
    </cfRule>
    <cfRule type="containsText" dxfId="34" priority="27" operator="containsText" text="Cumplida">
      <formula>NOT(ISERROR(SEARCH("Cumplida",BH24)))</formula>
    </cfRule>
  </conditionalFormatting>
  <conditionalFormatting sqref="BH24">
    <cfRule type="containsText" dxfId="33" priority="24" stopIfTrue="1" operator="containsText" text="CUMPLIDA">
      <formula>NOT(ISERROR(SEARCH("CUMPLIDA",BH24)))</formula>
    </cfRule>
  </conditionalFormatting>
  <conditionalFormatting sqref="BH24">
    <cfRule type="containsText" dxfId="32" priority="23" stopIfTrue="1" operator="containsText" text="INCUMPLIDA">
      <formula>NOT(ISERROR(SEARCH("INCUMPLIDA",BH24)))</formula>
    </cfRule>
  </conditionalFormatting>
  <conditionalFormatting sqref="AP24">
    <cfRule type="containsText" dxfId="31" priority="22" stopIfTrue="1" operator="containsText" text="CUMPLIDA">
      <formula>NOT(ISERROR(SEARCH("CUMPLIDA",AP24)))</formula>
    </cfRule>
  </conditionalFormatting>
  <conditionalFormatting sqref="AP24">
    <cfRule type="containsText" dxfId="30" priority="21" stopIfTrue="1" operator="containsText" text="INCUMPLIDA">
      <formula>NOT(ISERROR(SEARCH("INCUMPLIDA",AP24)))</formula>
    </cfRule>
  </conditionalFormatting>
  <conditionalFormatting sqref="AP24">
    <cfRule type="containsText" dxfId="29" priority="20" stopIfTrue="1" operator="containsText" text="PENDIENTE">
      <formula>NOT(ISERROR(SEARCH("PENDIENTE",AP24)))</formula>
    </cfRule>
  </conditionalFormatting>
  <conditionalFormatting sqref="AM24">
    <cfRule type="containsText" dxfId="28" priority="16" stopIfTrue="1" operator="containsText" text="EN TERMINO">
      <formula>NOT(ISERROR(SEARCH("EN TERMINO",AM24)))</formula>
    </cfRule>
    <cfRule type="containsText" priority="17" operator="containsText" text="AMARILLO">
      <formula>NOT(ISERROR(SEARCH("AMARILLO",AM24)))</formula>
    </cfRule>
    <cfRule type="containsText" dxfId="27" priority="18" stopIfTrue="1" operator="containsText" text="ALERTA">
      <formula>NOT(ISERROR(SEARCH("ALERTA",AM24)))</formula>
    </cfRule>
    <cfRule type="containsText" dxfId="26" priority="19" stopIfTrue="1" operator="containsText" text="OK">
      <formula>NOT(ISERROR(SEARCH("OK",AM24)))</formula>
    </cfRule>
  </conditionalFormatting>
  <conditionalFormatting sqref="BH19:BH20">
    <cfRule type="containsText" dxfId="25" priority="13" operator="containsText" text="Cumplida">
      <formula>NOT(ISERROR(SEARCH("Cumplida",BH19)))</formula>
    </cfRule>
    <cfRule type="containsText" dxfId="24" priority="14" operator="containsText" text="Pendiente">
      <formula>NOT(ISERROR(SEARCH("Pendiente",BH19)))</formula>
    </cfRule>
    <cfRule type="containsText" dxfId="23" priority="15" operator="containsText" text="Cumplida">
      <formula>NOT(ISERROR(SEARCH("Cumplida",BH19)))</formula>
    </cfRule>
  </conditionalFormatting>
  <conditionalFormatting sqref="BH19:BH20">
    <cfRule type="containsText" dxfId="22" priority="12" stopIfTrue="1" operator="containsText" text="CUMPLIDA">
      <formula>NOT(ISERROR(SEARCH("CUMPLIDA",BH19)))</formula>
    </cfRule>
  </conditionalFormatting>
  <conditionalFormatting sqref="BH19:BH20">
    <cfRule type="containsText" dxfId="21" priority="11" stopIfTrue="1" operator="containsText" text="INCUMPLIDA">
      <formula>NOT(ISERROR(SEARCH("INCUMPLIDA",BH19)))</formula>
    </cfRule>
  </conditionalFormatting>
  <conditionalFormatting sqref="AP19:AP20">
    <cfRule type="containsText" dxfId="20" priority="10" stopIfTrue="1" operator="containsText" text="CUMPLIDA">
      <formula>NOT(ISERROR(SEARCH("CUMPLIDA",AP19)))</formula>
    </cfRule>
  </conditionalFormatting>
  <conditionalFormatting sqref="AP19:AP20">
    <cfRule type="containsText" dxfId="19" priority="9" stopIfTrue="1" operator="containsText" text="INCUMPLIDA">
      <formula>NOT(ISERROR(SEARCH("INCUMPLIDA",AP19)))</formula>
    </cfRule>
  </conditionalFormatting>
  <conditionalFormatting sqref="AP19:AP20">
    <cfRule type="containsText" dxfId="18" priority="8" stopIfTrue="1" operator="containsText" text="PENDIENTE">
      <formula>NOT(ISERROR(SEARCH("PENDIENTE",AP19)))</formula>
    </cfRule>
  </conditionalFormatting>
  <conditionalFormatting sqref="AM19:AM20">
    <cfRule type="containsText" dxfId="17" priority="4" stopIfTrue="1" operator="containsText" text="EN TERMINO">
      <formula>NOT(ISERROR(SEARCH("EN TERMINO",AM19)))</formula>
    </cfRule>
    <cfRule type="containsText" priority="5" operator="containsText" text="AMARILLO">
      <formula>NOT(ISERROR(SEARCH("AMARILLO",AM19)))</formula>
    </cfRule>
    <cfRule type="containsText" dxfId="16" priority="6" stopIfTrue="1" operator="containsText" text="ALERTA">
      <formula>NOT(ISERROR(SEARCH("ALERTA",AM19)))</formula>
    </cfRule>
    <cfRule type="containsText" dxfId="15" priority="7" stopIfTrue="1" operator="containsText" text="OK">
      <formula>NOT(ISERROR(SEARCH("OK",AM19)))</formula>
    </cfRule>
  </conditionalFormatting>
  <conditionalFormatting sqref="AP10">
    <cfRule type="containsText" dxfId="14" priority="3" stopIfTrue="1" operator="containsText" text="CUMPLIDA">
      <formula>NOT(ISERROR(SEARCH("CUMPLIDA",AP10)))</formula>
    </cfRule>
  </conditionalFormatting>
  <conditionalFormatting sqref="AP10">
    <cfRule type="containsText" dxfId="13" priority="2" stopIfTrue="1" operator="containsText" text="INCUMPLIDA">
      <formula>NOT(ISERROR(SEARCH("INCUMPLIDA",AP10)))</formula>
    </cfRule>
  </conditionalFormatting>
  <conditionalFormatting sqref="AP10">
    <cfRule type="containsText" dxfId="12" priority="1" stopIfTrue="1" operator="containsText" text="PENDIENTE">
      <formula>NOT(ISERROR(SEARCH("PENDIENTE",AP10)))</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42">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X46 W63:X63 V55:X55 V54 V4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X54 W42:X42">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42">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59 L63 L56">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K47 J46:J47 S47 J54:J55 J57:J67 S60 J42">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K61:K63 K42 K54:K59 S54:S59 K46 S46 U71 L61 L59 K71">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42">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42 W71:X71 W56:X62">
      <formula1>-2147483647</formula1>
      <formula2>2147483647</formula2>
    </dataValidation>
    <dataValidation type="list" allowBlank="1" showInputMessage="1" showErrorMessage="1" sqref="H49:H53 H147:H154 P95:P96 H108:H126 P100:P112 P88 P53:P72 P127:P146 P155:P191 P75:P84 H68:H75 H80:H99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
  <sheetViews>
    <sheetView zoomScale="70" zoomScaleNormal="70" workbookViewId="0">
      <pane xSplit="11" ySplit="4" topLeftCell="L5" activePane="bottomRight" state="frozen"/>
      <selection pane="topRight" activeCell="L1" sqref="L1"/>
      <selection pane="bottomLeft" activeCell="A5" sqref="A5"/>
      <selection pane="bottomRight" activeCell="L6" sqref="L6"/>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1" width="11.42578125" style="1"/>
    <col min="32" max="32" width="12.85546875" style="1" customWidth="1"/>
    <col min="33" max="58" width="11.42578125" style="1" customWidth="1" outlineLevel="1"/>
    <col min="59" max="16384" width="11.42578125" style="1"/>
  </cols>
  <sheetData>
    <row r="1" spans="1:63"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901" t="s">
        <v>155</v>
      </c>
      <c r="Y1" s="901"/>
      <c r="Z1" s="901"/>
      <c r="AA1" s="901"/>
      <c r="AB1" s="901"/>
      <c r="AC1" s="901"/>
      <c r="AD1" s="901"/>
      <c r="AE1" s="901"/>
      <c r="AF1" s="901"/>
      <c r="AG1" s="899" t="s">
        <v>701</v>
      </c>
      <c r="AH1" s="899"/>
      <c r="AI1" s="899"/>
      <c r="AJ1" s="899"/>
      <c r="AK1" s="899"/>
      <c r="AL1" s="899"/>
      <c r="AM1" s="899"/>
      <c r="AN1" s="899"/>
      <c r="AO1" s="899"/>
      <c r="AP1" s="926" t="s">
        <v>702</v>
      </c>
      <c r="AQ1" s="926"/>
      <c r="AR1" s="926"/>
      <c r="AS1" s="926"/>
      <c r="AT1" s="926"/>
      <c r="AU1" s="926"/>
      <c r="AV1" s="926"/>
      <c r="AW1" s="926"/>
      <c r="AX1" s="926"/>
      <c r="AY1" s="920" t="s">
        <v>703</v>
      </c>
      <c r="AZ1" s="920"/>
      <c r="BA1" s="920"/>
      <c r="BB1" s="920"/>
      <c r="BC1" s="920"/>
      <c r="BD1" s="920"/>
      <c r="BE1" s="920"/>
      <c r="BF1" s="920"/>
      <c r="BG1" s="954" t="s">
        <v>2</v>
      </c>
      <c r="BH1" s="954"/>
      <c r="BI1" s="954"/>
      <c r="BJ1" s="954"/>
      <c r="BK1" s="954"/>
    </row>
    <row r="2" spans="1:63"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900" t="s">
        <v>77</v>
      </c>
      <c r="Y2" s="900" t="s">
        <v>24</v>
      </c>
      <c r="Z2" s="900" t="s">
        <v>25</v>
      </c>
      <c r="AA2" s="900" t="s">
        <v>26</v>
      </c>
      <c r="AB2" s="900" t="s">
        <v>73</v>
      </c>
      <c r="AC2" s="900" t="s">
        <v>27</v>
      </c>
      <c r="AD2" s="900" t="s">
        <v>28</v>
      </c>
      <c r="AE2" s="900" t="s">
        <v>29</v>
      </c>
      <c r="AF2" s="900" t="s">
        <v>44</v>
      </c>
      <c r="AG2" s="898" t="s">
        <v>30</v>
      </c>
      <c r="AH2" s="898" t="s">
        <v>31</v>
      </c>
      <c r="AI2" s="898" t="s">
        <v>32</v>
      </c>
      <c r="AJ2" s="898" t="s">
        <v>33</v>
      </c>
      <c r="AK2" s="898" t="s">
        <v>74</v>
      </c>
      <c r="AL2" s="898" t="s">
        <v>34</v>
      </c>
      <c r="AM2" s="898" t="s">
        <v>35</v>
      </c>
      <c r="AN2" s="898" t="s">
        <v>36</v>
      </c>
      <c r="AO2" s="898" t="s">
        <v>44</v>
      </c>
      <c r="AP2" s="904" t="s">
        <v>37</v>
      </c>
      <c r="AQ2" s="904" t="s">
        <v>38</v>
      </c>
      <c r="AR2" s="904" t="s">
        <v>39</v>
      </c>
      <c r="AS2" s="904" t="s">
        <v>40</v>
      </c>
      <c r="AT2" s="904" t="s">
        <v>75</v>
      </c>
      <c r="AU2" s="904" t="s">
        <v>41</v>
      </c>
      <c r="AV2" s="904" t="s">
        <v>42</v>
      </c>
      <c r="AW2" s="904" t="s">
        <v>43</v>
      </c>
      <c r="AX2" s="904" t="s">
        <v>44</v>
      </c>
      <c r="AY2" s="889" t="s">
        <v>37</v>
      </c>
      <c r="AZ2" s="889" t="s">
        <v>38</v>
      </c>
      <c r="BA2" s="889" t="s">
        <v>39</v>
      </c>
      <c r="BB2" s="889" t="s">
        <v>40</v>
      </c>
      <c r="BC2" s="889" t="s">
        <v>76</v>
      </c>
      <c r="BD2" s="889" t="s">
        <v>41</v>
      </c>
      <c r="BE2" s="889" t="s">
        <v>42</v>
      </c>
      <c r="BF2" s="889" t="s">
        <v>43</v>
      </c>
      <c r="BG2" s="903" t="s">
        <v>44</v>
      </c>
      <c r="BH2" s="903" t="s">
        <v>45</v>
      </c>
      <c r="BI2" s="903" t="s">
        <v>46</v>
      </c>
      <c r="BJ2" s="903" t="s">
        <v>47</v>
      </c>
      <c r="BK2" s="902" t="s">
        <v>48</v>
      </c>
    </row>
    <row r="3" spans="1:63" ht="66" customHeight="1" x14ac:dyDescent="0.25">
      <c r="A3" s="889"/>
      <c r="B3" s="889"/>
      <c r="C3" s="889"/>
      <c r="D3" s="889"/>
      <c r="E3" s="889"/>
      <c r="F3" s="889"/>
      <c r="G3" s="889"/>
      <c r="H3" s="889"/>
      <c r="I3" s="889"/>
      <c r="J3" s="890"/>
      <c r="K3" s="338" t="s">
        <v>49</v>
      </c>
      <c r="L3" s="338" t="s">
        <v>70</v>
      </c>
      <c r="M3" s="338" t="s">
        <v>71</v>
      </c>
      <c r="N3" s="890"/>
      <c r="O3" s="890"/>
      <c r="P3" s="890"/>
      <c r="Q3" s="890"/>
      <c r="R3" s="890"/>
      <c r="S3" s="890"/>
      <c r="T3" s="890"/>
      <c r="U3" s="890"/>
      <c r="V3" s="890"/>
      <c r="W3" s="890"/>
      <c r="X3" s="900"/>
      <c r="Y3" s="900"/>
      <c r="Z3" s="900"/>
      <c r="AA3" s="900"/>
      <c r="AB3" s="900"/>
      <c r="AC3" s="900"/>
      <c r="AD3" s="900"/>
      <c r="AE3" s="900"/>
      <c r="AF3" s="900"/>
      <c r="AG3" s="898"/>
      <c r="AH3" s="898"/>
      <c r="AI3" s="898"/>
      <c r="AJ3" s="898"/>
      <c r="AK3" s="898"/>
      <c r="AL3" s="898"/>
      <c r="AM3" s="898"/>
      <c r="AN3" s="898"/>
      <c r="AO3" s="898"/>
      <c r="AP3" s="904"/>
      <c r="AQ3" s="904"/>
      <c r="AR3" s="904"/>
      <c r="AS3" s="904"/>
      <c r="AT3" s="904"/>
      <c r="AU3" s="904"/>
      <c r="AV3" s="904"/>
      <c r="AW3" s="904"/>
      <c r="AX3" s="904"/>
      <c r="AY3" s="889"/>
      <c r="AZ3" s="889"/>
      <c r="BA3" s="889"/>
      <c r="BB3" s="889"/>
      <c r="BC3" s="889"/>
      <c r="BD3" s="889"/>
      <c r="BE3" s="889"/>
      <c r="BF3" s="889"/>
      <c r="BG3" s="903"/>
      <c r="BH3" s="903"/>
      <c r="BI3" s="903"/>
      <c r="BJ3" s="903"/>
      <c r="BK3" s="902"/>
    </row>
    <row r="4" spans="1:63" ht="117" customHeight="1" x14ac:dyDescent="0.25">
      <c r="A4" s="335" t="s">
        <v>50</v>
      </c>
      <c r="B4" s="335" t="s">
        <v>51</v>
      </c>
      <c r="C4" s="335" t="s">
        <v>52</v>
      </c>
      <c r="D4" s="335" t="s">
        <v>53</v>
      </c>
      <c r="E4" s="335" t="s">
        <v>54</v>
      </c>
      <c r="F4" s="335" t="s">
        <v>51</v>
      </c>
      <c r="G4" s="335" t="s">
        <v>55</v>
      </c>
      <c r="H4" s="335" t="s">
        <v>52</v>
      </c>
      <c r="I4" s="335"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c r="AG4" s="4" t="s">
        <v>51</v>
      </c>
      <c r="AH4" s="4" t="s">
        <v>64</v>
      </c>
      <c r="AI4" s="4" t="s">
        <v>65</v>
      </c>
      <c r="AJ4" s="4" t="s">
        <v>66</v>
      </c>
      <c r="AK4" s="4" t="s">
        <v>66</v>
      </c>
      <c r="AL4" s="4" t="s">
        <v>60</v>
      </c>
      <c r="AM4" s="4" t="s">
        <v>67</v>
      </c>
      <c r="AN4" s="4" t="s">
        <v>52</v>
      </c>
      <c r="AO4" s="4"/>
      <c r="AP4" s="336" t="s">
        <v>51</v>
      </c>
      <c r="AQ4" s="336" t="s">
        <v>64</v>
      </c>
      <c r="AR4" s="336" t="s">
        <v>65</v>
      </c>
      <c r="AS4" s="336" t="s">
        <v>66</v>
      </c>
      <c r="AT4" s="336" t="s">
        <v>66</v>
      </c>
      <c r="AU4" s="336" t="s">
        <v>60</v>
      </c>
      <c r="AV4" s="336" t="s">
        <v>67</v>
      </c>
      <c r="AW4" s="336" t="s">
        <v>52</v>
      </c>
      <c r="AX4" s="336"/>
      <c r="AY4" s="335" t="s">
        <v>51</v>
      </c>
      <c r="AZ4" s="335" t="s">
        <v>64</v>
      </c>
      <c r="BA4" s="335" t="s">
        <v>65</v>
      </c>
      <c r="BB4" s="335" t="s">
        <v>66</v>
      </c>
      <c r="BC4" s="335" t="s">
        <v>66</v>
      </c>
      <c r="BD4" s="335" t="s">
        <v>60</v>
      </c>
      <c r="BE4" s="335" t="s">
        <v>67</v>
      </c>
      <c r="BF4" s="335" t="s">
        <v>52</v>
      </c>
      <c r="BG4" s="339" t="s">
        <v>68</v>
      </c>
      <c r="BH4" s="339" t="s">
        <v>52</v>
      </c>
      <c r="BI4" s="339" t="s">
        <v>52</v>
      </c>
      <c r="BJ4" s="339" t="s">
        <v>52</v>
      </c>
      <c r="BK4" s="902"/>
    </row>
    <row r="5" spans="1:63" ht="69" customHeight="1" x14ac:dyDescent="0.25">
      <c r="A5" s="334"/>
      <c r="B5" s="334"/>
      <c r="C5" s="337" t="s">
        <v>154</v>
      </c>
      <c r="D5" s="334"/>
      <c r="E5" s="955" t="s">
        <v>156</v>
      </c>
      <c r="F5" s="334"/>
      <c r="G5" s="334">
        <v>1</v>
      </c>
      <c r="H5" s="368" t="s">
        <v>718</v>
      </c>
      <c r="I5" s="54" t="s">
        <v>157</v>
      </c>
      <c r="J5" s="334"/>
      <c r="K5" s="334"/>
      <c r="L5" s="334"/>
      <c r="M5" s="334">
        <v>1</v>
      </c>
      <c r="N5" s="337" t="s">
        <v>69</v>
      </c>
      <c r="O5" s="337" t="str">
        <f>IF(H5="","",VLOOKUP(H5,'[1]Procedimientos Publicar'!$C$6:$E$85,3,FALSE))</f>
        <v>SECRETARIA GENERAL</v>
      </c>
      <c r="P5" s="337" t="s">
        <v>72</v>
      </c>
      <c r="Q5" s="334"/>
      <c r="R5" s="334"/>
      <c r="S5" s="334"/>
      <c r="T5" s="35">
        <v>1</v>
      </c>
      <c r="U5" s="334"/>
      <c r="V5" s="334"/>
      <c r="W5" s="334"/>
      <c r="X5" s="34">
        <v>43830</v>
      </c>
      <c r="Y5" s="56"/>
      <c r="Z5" s="334"/>
      <c r="AA5" s="36" t="str">
        <f t="shared" ref="AA5:AA8" si="0">(IF(Z5="","",IF(OR($M5=0,$M5="",$X5=""),"",Z5/$M5)))</f>
        <v/>
      </c>
      <c r="AB5" s="35" t="str">
        <f t="shared" ref="AB5:AB8" si="1">(IF(OR($T5="",AA5=""),"",IF(OR($T5=0,AA5=0),0,IF((AA5*100%)/$T5&gt;100%,100%,(AA5*100%)/$T5))))</f>
        <v/>
      </c>
      <c r="AC5" s="8" t="str">
        <f t="shared" ref="AC5:AC8" si="2">IF(Z5="","",IF(AB5&lt;100%, IF(AB5&lt;25%, "ALERTA","EN TERMINO"), IF(AB5=100%, "OK", "EN TERMINO")))</f>
        <v/>
      </c>
      <c r="AD5" s="65"/>
      <c r="AE5" s="65"/>
      <c r="AF5" s="13" t="str">
        <f t="shared" ref="AF5:AF12" si="3">IF(AB5=100%,IF(AB5&gt;25%,"CUMPLIDA","PENDIENTE"),IF(AB5&lt;25%,"INCUMPLIDA","PENDIENTE"))</f>
        <v>PENDIENTE</v>
      </c>
      <c r="BG5" s="13" t="str">
        <f>IF(AB5=100%,"CUMPLIDA","INCUMPLIDA")</f>
        <v>INCUMPLIDA</v>
      </c>
    </row>
    <row r="6" spans="1:63" ht="69" customHeight="1" x14ac:dyDescent="0.25">
      <c r="A6" s="334"/>
      <c r="B6" s="334"/>
      <c r="C6" s="337" t="s">
        <v>154</v>
      </c>
      <c r="D6" s="334"/>
      <c r="E6" s="955"/>
      <c r="F6" s="334"/>
      <c r="G6" s="334">
        <v>2</v>
      </c>
      <c r="H6" s="368" t="s">
        <v>718</v>
      </c>
      <c r="I6" s="54" t="s">
        <v>158</v>
      </c>
      <c r="J6" s="334"/>
      <c r="K6" s="334"/>
      <c r="L6" s="334"/>
      <c r="M6" s="334">
        <v>1</v>
      </c>
      <c r="N6" s="337" t="s">
        <v>69</v>
      </c>
      <c r="O6" s="337" t="str">
        <f>IF(H6="","",VLOOKUP(H6,'[1]Procedimientos Publicar'!$C$6:$E$85,3,FALSE))</f>
        <v>SECRETARIA GENERAL</v>
      </c>
      <c r="P6" s="337" t="s">
        <v>72</v>
      </c>
      <c r="Q6" s="334"/>
      <c r="R6" s="334"/>
      <c r="S6" s="334"/>
      <c r="T6" s="35">
        <v>1</v>
      </c>
      <c r="U6" s="334"/>
      <c r="V6" s="334"/>
      <c r="W6" s="334"/>
      <c r="X6" s="34">
        <v>43830</v>
      </c>
      <c r="Y6" s="56" t="s">
        <v>143</v>
      </c>
      <c r="Z6" s="334">
        <v>1</v>
      </c>
      <c r="AA6" s="36">
        <f t="shared" si="0"/>
        <v>1</v>
      </c>
      <c r="AB6" s="35">
        <f t="shared" si="1"/>
        <v>1</v>
      </c>
      <c r="AC6" s="8" t="str">
        <f t="shared" si="2"/>
        <v>OK</v>
      </c>
      <c r="AD6" s="63" t="s">
        <v>244</v>
      </c>
      <c r="AE6" s="272"/>
      <c r="AF6" s="13" t="str">
        <f t="shared" si="3"/>
        <v>CUMPLIDA</v>
      </c>
      <c r="BG6" s="13" t="str">
        <f>IF(AB6=100%,"CUMPLIDA","INCUMPLIDA")</f>
        <v>CUMPLIDA</v>
      </c>
    </row>
    <row r="7" spans="1:63" ht="69" customHeight="1" x14ac:dyDescent="0.25">
      <c r="A7" s="334"/>
      <c r="B7" s="334"/>
      <c r="C7" s="337" t="s">
        <v>154</v>
      </c>
      <c r="D7" s="334"/>
      <c r="E7" s="955"/>
      <c r="F7" s="334"/>
      <c r="G7" s="334">
        <v>3</v>
      </c>
      <c r="H7" s="368" t="s">
        <v>718</v>
      </c>
      <c r="I7" s="54" t="s">
        <v>159</v>
      </c>
      <c r="J7" s="334"/>
      <c r="K7" s="334"/>
      <c r="L7" s="334"/>
      <c r="M7" s="334">
        <v>1</v>
      </c>
      <c r="N7" s="337" t="s">
        <v>69</v>
      </c>
      <c r="O7" s="337" t="str">
        <f>IF(H7="","",VLOOKUP(H7,'[1]Procedimientos Publicar'!$C$6:$E$85,3,FALSE))</f>
        <v>SECRETARIA GENERAL</v>
      </c>
      <c r="P7" s="337" t="s">
        <v>72</v>
      </c>
      <c r="Q7" s="334"/>
      <c r="R7" s="334"/>
      <c r="S7" s="334"/>
      <c r="T7" s="35">
        <v>1</v>
      </c>
      <c r="U7" s="334"/>
      <c r="V7" s="334"/>
      <c r="W7" s="334"/>
      <c r="X7" s="34">
        <v>43830</v>
      </c>
      <c r="Y7" s="56" t="s">
        <v>160</v>
      </c>
      <c r="Z7" s="334">
        <v>0.5</v>
      </c>
      <c r="AA7" s="36">
        <f t="shared" si="0"/>
        <v>0.5</v>
      </c>
      <c r="AB7" s="55">
        <f t="shared" si="1"/>
        <v>0.5</v>
      </c>
      <c r="AC7" s="8" t="str">
        <f t="shared" si="2"/>
        <v>EN TERMINO</v>
      </c>
      <c r="AD7" s="62" t="s">
        <v>248</v>
      </c>
      <c r="AE7" s="272"/>
      <c r="AF7" s="13" t="str">
        <f t="shared" si="3"/>
        <v>PENDIENTE</v>
      </c>
      <c r="BG7" s="13" t="str">
        <f>IF(AB7=100%,"CUMPLIDA","INCUMPLIDA")</f>
        <v>INCUMPLIDA</v>
      </c>
    </row>
    <row r="8" spans="1:63" ht="69" customHeight="1" x14ac:dyDescent="0.25">
      <c r="A8" s="27"/>
      <c r="B8" s="27"/>
      <c r="C8" s="29" t="s">
        <v>154</v>
      </c>
      <c r="D8" s="27"/>
      <c r="E8" s="29" t="s">
        <v>161</v>
      </c>
      <c r="F8" s="27"/>
      <c r="G8" s="27">
        <v>2</v>
      </c>
      <c r="H8" s="361" t="s">
        <v>718</v>
      </c>
      <c r="I8" s="57" t="s">
        <v>162</v>
      </c>
      <c r="J8" s="33" t="s">
        <v>163</v>
      </c>
      <c r="K8" s="30" t="s">
        <v>164</v>
      </c>
      <c r="L8" s="58" t="s">
        <v>165</v>
      </c>
      <c r="M8" s="27">
        <v>1</v>
      </c>
      <c r="N8" s="29" t="s">
        <v>69</v>
      </c>
      <c r="O8" s="29" t="str">
        <f>IF(H8="","",VLOOKUP(H8,'[1]Procedimientos Publicar'!$C$6:$E$85,3,FALSE))</f>
        <v>SECRETARIA GENERAL</v>
      </c>
      <c r="P8" s="29" t="s">
        <v>72</v>
      </c>
      <c r="Q8" s="27"/>
      <c r="R8" s="27"/>
      <c r="S8" s="27"/>
      <c r="T8" s="31">
        <v>1</v>
      </c>
      <c r="U8" s="27"/>
      <c r="V8" s="27"/>
      <c r="W8" s="59">
        <v>43403</v>
      </c>
      <c r="X8" s="28">
        <v>43830</v>
      </c>
      <c r="Y8" s="61" t="s">
        <v>166</v>
      </c>
      <c r="Z8" s="27">
        <v>1</v>
      </c>
      <c r="AA8" s="32">
        <f t="shared" si="0"/>
        <v>1</v>
      </c>
      <c r="AB8" s="60">
        <f t="shared" si="1"/>
        <v>1</v>
      </c>
      <c r="AC8" s="8" t="str">
        <f t="shared" si="2"/>
        <v>OK</v>
      </c>
      <c r="AD8" s="63" t="s">
        <v>244</v>
      </c>
      <c r="AE8" s="272"/>
      <c r="AF8" s="13" t="str">
        <f t="shared" si="3"/>
        <v>CUMPLIDA</v>
      </c>
      <c r="BG8" s="13" t="str">
        <f>IF(AB8=100%,"CUMPLIDA","INCUMPLIDA")</f>
        <v>CUMPLIDA</v>
      </c>
    </row>
    <row r="9" spans="1:63" ht="69" customHeight="1" x14ac:dyDescent="0.25">
      <c r="A9" s="139"/>
      <c r="B9" s="139"/>
      <c r="C9" s="140" t="s">
        <v>154</v>
      </c>
      <c r="D9" s="139"/>
      <c r="E9" s="959" t="s">
        <v>510</v>
      </c>
      <c r="F9" s="139"/>
      <c r="G9" s="139">
        <v>1</v>
      </c>
      <c r="H9" s="389" t="s">
        <v>723</v>
      </c>
      <c r="I9" s="200" t="s">
        <v>508</v>
      </c>
      <c r="J9" s="139"/>
      <c r="K9" s="139"/>
      <c r="L9" s="139"/>
      <c r="M9" s="139"/>
      <c r="N9" s="140" t="s">
        <v>69</v>
      </c>
      <c r="O9" s="140" t="str">
        <f>IF(H9="","",VLOOKUP(H9,'[1]Procedimientos Publicar'!$C$6:$E$85,3,FALSE))</f>
        <v>SUB GERENCIA COMERCIAL</v>
      </c>
      <c r="P9" s="201" t="s">
        <v>513</v>
      </c>
      <c r="Q9" s="139"/>
      <c r="R9" s="139"/>
      <c r="S9" s="139"/>
      <c r="T9" s="196">
        <v>1</v>
      </c>
      <c r="U9" s="139"/>
      <c r="V9" s="139"/>
      <c r="W9" s="139"/>
      <c r="X9" s="197">
        <v>43830</v>
      </c>
      <c r="Y9" s="139"/>
      <c r="Z9" s="139"/>
      <c r="AA9" s="198" t="str">
        <f t="shared" ref="AA9:AA10" si="4">(IF(Z9="","",IF(OR($M9=0,$M9="",$X9=""),"",Z9/$M9)))</f>
        <v/>
      </c>
      <c r="AB9" s="199" t="str">
        <f t="shared" ref="AB9:AB10" si="5">(IF(OR($T9="",AA9=""),"",IF(OR($T9=0,AA9=0),0,IF((AA9*100%)/$T9&gt;100%,100%,(AA9*100%)/$T9))))</f>
        <v/>
      </c>
      <c r="AC9" s="8" t="str">
        <f t="shared" ref="AC9:AC10" si="6">IF(Z9="","",IF(AB9&lt;100%, IF(AB9&lt;25%, "ALERTA","EN TERMINO"), IF(AB9=100%, "OK", "EN TERMINO")))</f>
        <v/>
      </c>
      <c r="AE9" s="340"/>
      <c r="AF9" s="13" t="str">
        <f t="shared" si="3"/>
        <v>PENDIENTE</v>
      </c>
      <c r="BG9" s="13" t="str">
        <f t="shared" ref="BG9:BG10" si="7">IF(AB9=100%,"CUMPLIDA","INCUMPLIDA")</f>
        <v>INCUMPLIDA</v>
      </c>
    </row>
    <row r="10" spans="1:63" ht="69" customHeight="1" x14ac:dyDescent="0.25">
      <c r="A10" s="139"/>
      <c r="B10" s="139"/>
      <c r="C10" s="140" t="s">
        <v>154</v>
      </c>
      <c r="D10" s="139"/>
      <c r="E10" s="959"/>
      <c r="F10" s="139"/>
      <c r="G10" s="139">
        <v>2</v>
      </c>
      <c r="H10" s="389" t="s">
        <v>723</v>
      </c>
      <c r="I10" s="202" t="s">
        <v>509</v>
      </c>
      <c r="J10" s="139"/>
      <c r="K10" s="203" t="s">
        <v>511</v>
      </c>
      <c r="L10" s="139"/>
      <c r="M10" s="139">
        <v>1</v>
      </c>
      <c r="N10" s="140" t="s">
        <v>69</v>
      </c>
      <c r="O10" s="140" t="str">
        <f>IF(H10="","",VLOOKUP(H10,'[1]Procedimientos Publicar'!$C$6:$E$85,3,FALSE))</f>
        <v>SUB GERENCIA COMERCIAL</v>
      </c>
      <c r="P10" s="204" t="s">
        <v>505</v>
      </c>
      <c r="Q10" s="139"/>
      <c r="R10" s="139"/>
      <c r="S10" s="203"/>
      <c r="T10" s="196">
        <v>1</v>
      </c>
      <c r="U10" s="139"/>
      <c r="V10" s="205">
        <v>43466</v>
      </c>
      <c r="W10" s="205">
        <v>43556</v>
      </c>
      <c r="X10" s="197">
        <v>43830</v>
      </c>
      <c r="Y10" s="266" t="s">
        <v>512</v>
      </c>
      <c r="Z10" s="139">
        <v>1</v>
      </c>
      <c r="AA10" s="198">
        <f t="shared" si="4"/>
        <v>1</v>
      </c>
      <c r="AB10" s="199">
        <f t="shared" si="5"/>
        <v>1</v>
      </c>
      <c r="AC10" s="8" t="str">
        <f t="shared" si="6"/>
        <v>OK</v>
      </c>
      <c r="AE10" s="340"/>
      <c r="AF10" s="13" t="str">
        <f t="shared" si="3"/>
        <v>CUMPLIDA</v>
      </c>
      <c r="BG10" s="13" t="str">
        <f t="shared" si="7"/>
        <v>CUMPLIDA</v>
      </c>
    </row>
    <row r="11" spans="1:63" ht="69" customHeight="1" x14ac:dyDescent="0.25">
      <c r="A11" s="88"/>
      <c r="B11" s="88"/>
      <c r="C11" s="89" t="s">
        <v>154</v>
      </c>
      <c r="D11" s="88"/>
      <c r="E11" s="956" t="s">
        <v>161</v>
      </c>
      <c r="F11" s="88"/>
      <c r="G11" s="88">
        <v>2</v>
      </c>
      <c r="H11" s="89" t="s">
        <v>729</v>
      </c>
      <c r="I11" s="957" t="s">
        <v>162</v>
      </c>
      <c r="J11" s="958" t="s">
        <v>580</v>
      </c>
      <c r="K11" s="249" t="s">
        <v>581</v>
      </c>
      <c r="L11" s="250" t="s">
        <v>578</v>
      </c>
      <c r="M11" s="88"/>
      <c r="N11" s="89" t="s">
        <v>69</v>
      </c>
      <c r="O11" s="89" t="str">
        <f>IF(H11="","",VLOOKUP(H11,'[1]Procedimientos Publicar'!$C$6:$E$85,3,FALSE))</f>
        <v>SUB GERENCIA COMERCIAL</v>
      </c>
      <c r="P11" s="89" t="s">
        <v>577</v>
      </c>
      <c r="Q11" s="88"/>
      <c r="R11" s="88"/>
      <c r="S11" s="88"/>
      <c r="T11" s="90">
        <v>1</v>
      </c>
      <c r="U11" s="88"/>
      <c r="V11" s="88"/>
      <c r="W11" s="251">
        <v>43434</v>
      </c>
      <c r="X11" s="91">
        <v>43830</v>
      </c>
      <c r="Y11" s="333" t="s">
        <v>583</v>
      </c>
      <c r="Z11" s="88"/>
      <c r="AA11" s="247" t="str">
        <f t="shared" ref="AA11:AA12" si="8">(IF(Z11="","",IF(OR($M11=0,$M11="",$X11=""),"",Z11/$M11)))</f>
        <v/>
      </c>
      <c r="AB11" s="248" t="str">
        <f t="shared" ref="AB11:AB12" si="9">(IF(OR($T11="",AA11=""),"",IF(OR($T11=0,AA11=0),0,IF((AA11*100%)/$T11&gt;100%,100%,(AA11*100%)/$T11))))</f>
        <v/>
      </c>
      <c r="AC11" s="8" t="str">
        <f t="shared" ref="AC11:AC12" si="10">IF(Z11="","",IF(AB11&lt;100%, IF(AB11&lt;25%, "ALERTA","EN TERMINO"), IF(AB11=100%, "OK", "EN TERMINO")))</f>
        <v/>
      </c>
      <c r="AD11" s="328" t="s">
        <v>584</v>
      </c>
      <c r="AE11" s="274"/>
      <c r="AF11" s="13" t="str">
        <f t="shared" si="3"/>
        <v>PENDIENTE</v>
      </c>
      <c r="BG11" s="13" t="str">
        <f>IF(AB11=100%,"CUMPLIDA","INCUMPLIDA")</f>
        <v>INCUMPLIDA</v>
      </c>
    </row>
    <row r="12" spans="1:63" ht="69" customHeight="1" x14ac:dyDescent="0.25">
      <c r="A12" s="88"/>
      <c r="B12" s="88"/>
      <c r="C12" s="89" t="s">
        <v>154</v>
      </c>
      <c r="D12" s="88"/>
      <c r="E12" s="956"/>
      <c r="F12" s="88"/>
      <c r="G12" s="88">
        <v>3</v>
      </c>
      <c r="H12" s="89" t="s">
        <v>729</v>
      </c>
      <c r="I12" s="957"/>
      <c r="J12" s="958"/>
      <c r="K12" s="333" t="s">
        <v>582</v>
      </c>
      <c r="L12" s="333" t="s">
        <v>579</v>
      </c>
      <c r="M12" s="88"/>
      <c r="N12" s="89" t="s">
        <v>69</v>
      </c>
      <c r="O12" s="89" t="str">
        <f>IF(H12="","",VLOOKUP(H12,'[1]Procedimientos Publicar'!$C$6:$E$85,3,FALSE))</f>
        <v>SUB GERENCIA COMERCIAL</v>
      </c>
      <c r="P12" s="89" t="s">
        <v>577</v>
      </c>
      <c r="Q12" s="88"/>
      <c r="R12" s="88"/>
      <c r="S12" s="88"/>
      <c r="T12" s="90">
        <v>1</v>
      </c>
      <c r="U12" s="88"/>
      <c r="V12" s="88"/>
      <c r="W12" s="251">
        <v>43464</v>
      </c>
      <c r="X12" s="91">
        <v>43830</v>
      </c>
      <c r="Y12" s="88"/>
      <c r="Z12" s="88"/>
      <c r="AA12" s="247" t="str">
        <f t="shared" si="8"/>
        <v/>
      </c>
      <c r="AB12" s="248" t="str">
        <f t="shared" si="9"/>
        <v/>
      </c>
      <c r="AC12" s="8" t="str">
        <f t="shared" si="10"/>
        <v/>
      </c>
      <c r="AE12" s="340"/>
      <c r="AF12" s="13" t="str">
        <f t="shared" si="3"/>
        <v>PENDIENTE</v>
      </c>
      <c r="BG12" s="13" t="str">
        <f t="shared" ref="BG12" si="11">IF(AB12=100%,"CUMPLIDA","INCUMPLIDA")</f>
        <v>INCUMPLIDA</v>
      </c>
    </row>
  </sheetData>
  <autoFilter ref="A3:CX12"/>
  <mergeCells count="73">
    <mergeCell ref="AY1:BF1"/>
    <mergeCell ref="AP1:AX1"/>
    <mergeCell ref="AG1:AO1"/>
    <mergeCell ref="X1:AF1"/>
    <mergeCell ref="E11:E12"/>
    <mergeCell ref="I11:I12"/>
    <mergeCell ref="J11:J12"/>
    <mergeCell ref="E9:E10"/>
    <mergeCell ref="BD2:BD3"/>
    <mergeCell ref="AR2:AR3"/>
    <mergeCell ref="AS2:AS3"/>
    <mergeCell ref="AT2:AT3"/>
    <mergeCell ref="AU2:AU3"/>
    <mergeCell ref="AV2:AV3"/>
    <mergeCell ref="AX2:AX3"/>
    <mergeCell ref="AK2:AK3"/>
    <mergeCell ref="BK2:BK4"/>
    <mergeCell ref="E5:E7"/>
    <mergeCell ref="AE2:AE3"/>
    <mergeCell ref="AN2:AN3"/>
    <mergeCell ref="AW2:AW3"/>
    <mergeCell ref="BE2:BE3"/>
    <mergeCell ref="BF2:BF3"/>
    <mergeCell ref="BG2:BG3"/>
    <mergeCell ref="BH2:BH3"/>
    <mergeCell ref="BI2:BI3"/>
    <mergeCell ref="BJ2:BJ3"/>
    <mergeCell ref="AY2:AY3"/>
    <mergeCell ref="AZ2:AZ3"/>
    <mergeCell ref="BA2:BA3"/>
    <mergeCell ref="BB2:BB3"/>
    <mergeCell ref="BC2:BC3"/>
    <mergeCell ref="AL2:AL3"/>
    <mergeCell ref="AM2:AM3"/>
    <mergeCell ref="AO2:AO3"/>
    <mergeCell ref="AP2:AP3"/>
    <mergeCell ref="AQ2:AQ3"/>
    <mergeCell ref="T2:T3"/>
    <mergeCell ref="U2:U3"/>
    <mergeCell ref="V2:V3"/>
    <mergeCell ref="AJ2:AJ3"/>
    <mergeCell ref="X2:X3"/>
    <mergeCell ref="Y2:Y3"/>
    <mergeCell ref="Z2:Z3"/>
    <mergeCell ref="AA2:AA3"/>
    <mergeCell ref="AB2:AB3"/>
    <mergeCell ref="AC2:AC3"/>
    <mergeCell ref="AD2:AD3"/>
    <mergeCell ref="AF2:AF3"/>
    <mergeCell ref="AG2:AG3"/>
    <mergeCell ref="AH2:AH3"/>
    <mergeCell ref="AI2:AI3"/>
    <mergeCell ref="O2:O3"/>
    <mergeCell ref="P2:P3"/>
    <mergeCell ref="Q2:Q3"/>
    <mergeCell ref="R2:R3"/>
    <mergeCell ref="S2:S3"/>
    <mergeCell ref="BG1:BK1"/>
    <mergeCell ref="A2:A3"/>
    <mergeCell ref="B2:B3"/>
    <mergeCell ref="C2:C3"/>
    <mergeCell ref="D2:D3"/>
    <mergeCell ref="E2:E3"/>
    <mergeCell ref="F2:F3"/>
    <mergeCell ref="G2:G3"/>
    <mergeCell ref="H2:H3"/>
    <mergeCell ref="I2:I3"/>
    <mergeCell ref="A1:I1"/>
    <mergeCell ref="J1:W1"/>
    <mergeCell ref="W2:W3"/>
    <mergeCell ref="J2:J3"/>
    <mergeCell ref="K2:M2"/>
    <mergeCell ref="N2:N3"/>
  </mergeCells>
  <conditionalFormatting sqref="AC5:AC12">
    <cfRule type="containsText" dxfId="11" priority="21" stopIfTrue="1" operator="containsText" text="EN TERMINO">
      <formula>NOT(ISERROR(SEARCH("EN TERMINO",AC5)))</formula>
    </cfRule>
    <cfRule type="containsText" priority="22" operator="containsText" text="AMARILLO">
      <formula>NOT(ISERROR(SEARCH("AMARILLO",AC5)))</formula>
    </cfRule>
    <cfRule type="containsText" dxfId="10" priority="23" stopIfTrue="1" operator="containsText" text="ALERTA">
      <formula>NOT(ISERROR(SEARCH("ALERTA",AC5)))</formula>
    </cfRule>
    <cfRule type="containsText" dxfId="9" priority="24" stopIfTrue="1" operator="containsText" text="OK">
      <formula>NOT(ISERROR(SEARCH("OK",AC5)))</formula>
    </cfRule>
  </conditionalFormatting>
  <conditionalFormatting sqref="BG5:BG12 AF5:AF12">
    <cfRule type="containsText" dxfId="8" priority="18" operator="containsText" text="Cumplida">
      <formula>NOT(ISERROR(SEARCH("Cumplida",AF5)))</formula>
    </cfRule>
    <cfRule type="containsText" dxfId="7" priority="19" operator="containsText" text="Pendiente">
      <formula>NOT(ISERROR(SEARCH("Pendiente",AF5)))</formula>
    </cfRule>
    <cfRule type="containsText" dxfId="6" priority="20" operator="containsText" text="Cumplida">
      <formula>NOT(ISERROR(SEARCH("Cumplida",AF5)))</formula>
    </cfRule>
  </conditionalFormatting>
  <conditionalFormatting sqref="BG5:BG12 AF5:AF12">
    <cfRule type="containsText" dxfId="5" priority="16" stopIfTrue="1" operator="containsText" text="CUMPLIDA">
      <formula>NOT(ISERROR(SEARCH("CUMPLIDA",AF5)))</formula>
    </cfRule>
    <cfRule type="containsText" dxfId="4" priority="17" stopIfTrue="1" operator="containsText" text="INCUMPLIDA">
      <formula>NOT(ISERROR(SEARCH("INCUMPLIDA",AF5)))</formula>
    </cfRule>
  </conditionalFormatting>
  <conditionalFormatting sqref="BG5:BG12 AF5:AF12">
    <cfRule type="containsText" dxfId="3" priority="11" operator="containsText" text="INCUMPLIDA">
      <formula>NOT(ISERROR(SEARCH("INCUMPLIDA",AF5)))</formula>
    </cfRule>
  </conditionalFormatting>
  <conditionalFormatting sqref="AF5:AF12">
    <cfRule type="containsText" dxfId="2" priority="3" stopIfTrue="1" operator="containsText" text="CUMPLIDA">
      <formula>NOT(ISERROR(SEARCH("CUMPLIDA",AF5)))</formula>
    </cfRule>
  </conditionalFormatting>
  <conditionalFormatting sqref="AF5:AF12">
    <cfRule type="containsText" dxfId="1" priority="2" stopIfTrue="1" operator="containsText" text="INCUMPLIDA">
      <formula>NOT(ISERROR(SEARCH("INCUMPLIDA",AF5)))</formula>
    </cfRule>
  </conditionalFormatting>
  <conditionalFormatting sqref="AF5:AF12">
    <cfRule type="containsText" dxfId="0" priority="1" stopIfTrue="1" operator="containsText" text="PENDIENTE">
      <formula>NOT(ISERROR(SEARCH("PENDIENTE",AF5)))</formula>
    </cfRule>
  </conditionalFormatting>
  <dataValidations count="2">
    <dataValidation type="list" allowBlank="1" showInputMessage="1" showErrorMessage="1" sqref="P11:P12 P5:P8">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2">
      <formula1>"Correctiva, Preventiva, Acción de mejora"</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1"/>
  <sheetViews>
    <sheetView zoomScale="91" zoomScaleNormal="91" workbookViewId="0">
      <selection activeCell="C12" sqref="C12"/>
    </sheetView>
  </sheetViews>
  <sheetFormatPr baseColWidth="10" defaultRowHeight="15" x14ac:dyDescent="0.25"/>
  <cols>
    <col min="2" max="2" width="15.7109375" customWidth="1"/>
    <col min="3" max="3" width="46.7109375" customWidth="1"/>
    <col min="4" max="4" width="15.7109375" customWidth="1"/>
    <col min="8" max="8" width="12.42578125" customWidth="1"/>
  </cols>
  <sheetData>
    <row r="3" spans="2:13" x14ac:dyDescent="0.25">
      <c r="B3" s="390"/>
      <c r="C3" s="390"/>
      <c r="D3" s="391"/>
      <c r="E3" s="962" t="s">
        <v>743</v>
      </c>
      <c r="F3" s="962"/>
      <c r="G3" s="962"/>
      <c r="H3" s="962"/>
      <c r="I3" s="962"/>
      <c r="J3" s="962"/>
      <c r="K3" s="962"/>
      <c r="L3" s="962"/>
      <c r="M3" s="962"/>
    </row>
    <row r="4" spans="2:13" x14ac:dyDescent="0.25">
      <c r="B4" s="390"/>
      <c r="C4" s="390"/>
      <c r="D4" s="391"/>
      <c r="E4" s="963" t="s">
        <v>850</v>
      </c>
      <c r="F4" s="964"/>
      <c r="G4" s="964"/>
      <c r="H4" s="965" t="s">
        <v>850</v>
      </c>
      <c r="I4" s="965"/>
      <c r="J4" s="965"/>
      <c r="K4" s="965"/>
      <c r="L4" s="965"/>
      <c r="M4" s="965"/>
    </row>
    <row r="5" spans="2:13" x14ac:dyDescent="0.25">
      <c r="B5" s="966" t="s">
        <v>730</v>
      </c>
      <c r="C5" s="966" t="s">
        <v>731</v>
      </c>
      <c r="D5" s="966" t="s">
        <v>845</v>
      </c>
      <c r="E5" s="968" t="s">
        <v>744</v>
      </c>
      <c r="F5" s="968" t="s">
        <v>848</v>
      </c>
      <c r="G5" s="970" t="s">
        <v>854</v>
      </c>
      <c r="H5" s="965" t="s">
        <v>745</v>
      </c>
      <c r="I5" s="965" t="s">
        <v>857</v>
      </c>
      <c r="J5" s="965" t="s">
        <v>851</v>
      </c>
      <c r="K5" s="965"/>
      <c r="L5" s="965" t="s">
        <v>848</v>
      </c>
      <c r="M5" s="965" t="s">
        <v>855</v>
      </c>
    </row>
    <row r="6" spans="2:13" ht="48" customHeight="1" x14ac:dyDescent="0.25">
      <c r="B6" s="967"/>
      <c r="C6" s="967"/>
      <c r="D6" s="967"/>
      <c r="E6" s="969"/>
      <c r="F6" s="969"/>
      <c r="G6" s="971"/>
      <c r="H6" s="965"/>
      <c r="I6" s="965"/>
      <c r="J6" s="424" t="s">
        <v>846</v>
      </c>
      <c r="K6" s="424" t="s">
        <v>847</v>
      </c>
      <c r="L6" s="965"/>
      <c r="M6" s="965"/>
    </row>
    <row r="7" spans="2:13" ht="30.75" customHeight="1" x14ac:dyDescent="0.25">
      <c r="B7" s="960" t="s">
        <v>732</v>
      </c>
      <c r="C7" s="392" t="s">
        <v>156</v>
      </c>
      <c r="D7" s="393">
        <v>3</v>
      </c>
      <c r="E7" s="393">
        <v>1</v>
      </c>
      <c r="F7" s="406" t="s">
        <v>849</v>
      </c>
      <c r="G7" s="406">
        <v>1</v>
      </c>
      <c r="H7" s="394"/>
      <c r="I7" s="393">
        <v>1</v>
      </c>
      <c r="J7" s="393">
        <v>1</v>
      </c>
      <c r="K7" s="393"/>
      <c r="L7" s="407" t="s">
        <v>852</v>
      </c>
      <c r="M7" s="407">
        <v>2</v>
      </c>
    </row>
    <row r="8" spans="2:13" s="429" customFormat="1" ht="30.75" customHeight="1" x14ac:dyDescent="0.25">
      <c r="B8" s="961"/>
      <c r="C8" s="392" t="s">
        <v>161</v>
      </c>
      <c r="D8" s="393">
        <v>1</v>
      </c>
      <c r="E8" s="393">
        <v>1</v>
      </c>
      <c r="F8" s="406" t="s">
        <v>849</v>
      </c>
      <c r="G8" s="406">
        <v>1</v>
      </c>
      <c r="H8" s="394"/>
      <c r="I8" s="393"/>
      <c r="J8" s="393"/>
      <c r="K8" s="393"/>
      <c r="L8" s="436"/>
      <c r="M8" s="436"/>
    </row>
    <row r="9" spans="2:13" ht="55.5" customHeight="1" x14ac:dyDescent="0.25">
      <c r="B9" s="423" t="s">
        <v>739</v>
      </c>
      <c r="C9" s="392" t="s">
        <v>510</v>
      </c>
      <c r="D9" s="393">
        <v>2</v>
      </c>
      <c r="E9" s="393">
        <v>1</v>
      </c>
      <c r="F9" s="406" t="s">
        <v>849</v>
      </c>
      <c r="G9" s="406">
        <v>1</v>
      </c>
      <c r="H9" s="394"/>
      <c r="I9" s="393"/>
      <c r="J9" s="393">
        <v>1</v>
      </c>
      <c r="K9" s="393"/>
      <c r="L9" s="407" t="s">
        <v>852</v>
      </c>
      <c r="M9" s="407">
        <v>1</v>
      </c>
    </row>
    <row r="10" spans="2:13" ht="39.75" customHeight="1" x14ac:dyDescent="0.25">
      <c r="B10" s="422" t="s">
        <v>741</v>
      </c>
      <c r="C10" s="392" t="s">
        <v>161</v>
      </c>
      <c r="D10" s="393">
        <v>2</v>
      </c>
      <c r="E10" s="393"/>
      <c r="F10" s="436"/>
      <c r="G10" s="436"/>
      <c r="H10" s="437"/>
      <c r="I10" s="438"/>
      <c r="J10" s="393">
        <v>2</v>
      </c>
      <c r="K10" s="393"/>
      <c r="L10" s="407" t="s">
        <v>852</v>
      </c>
      <c r="M10" s="407">
        <v>2</v>
      </c>
    </row>
    <row r="11" spans="2:13" x14ac:dyDescent="0.25">
      <c r="C11" s="440" t="s">
        <v>746</v>
      </c>
      <c r="D11" s="439">
        <f>SUM(D7:D10)</f>
        <v>8</v>
      </c>
      <c r="E11" s="439">
        <f>SUM(E7:E10)</f>
        <v>3</v>
      </c>
      <c r="F11" s="439"/>
      <c r="G11" s="439">
        <f>SUM(G7:G10)</f>
        <v>3</v>
      </c>
      <c r="H11" s="439"/>
      <c r="I11" s="439">
        <f>SUM(I7:I10)</f>
        <v>1</v>
      </c>
      <c r="J11" s="439">
        <f>SUM(J7:J10)</f>
        <v>4</v>
      </c>
      <c r="K11" s="439"/>
      <c r="L11" s="439"/>
      <c r="M11" s="439">
        <f>SUM(M7:M10)</f>
        <v>5</v>
      </c>
    </row>
  </sheetData>
  <mergeCells count="15">
    <mergeCell ref="B7:B8"/>
    <mergeCell ref="E3:M3"/>
    <mergeCell ref="E4:G4"/>
    <mergeCell ref="H4:M4"/>
    <mergeCell ref="I5:I6"/>
    <mergeCell ref="J5:K5"/>
    <mergeCell ref="M5:M6"/>
    <mergeCell ref="H5:H6"/>
    <mergeCell ref="L5:L6"/>
    <mergeCell ref="B5:B6"/>
    <mergeCell ref="C5:C6"/>
    <mergeCell ref="D5:D6"/>
    <mergeCell ref="E5:E6"/>
    <mergeCell ref="F5:F6"/>
    <mergeCell ref="G5: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
  <sheetViews>
    <sheetView tabSelected="1" topLeftCell="B1" zoomScale="87" zoomScaleNormal="87" workbookViewId="0">
      <pane ySplit="5" topLeftCell="A6" activePane="bottomLeft" state="frozen"/>
      <selection pane="bottomLeft" activeCell="I15" sqref="I15"/>
    </sheetView>
  </sheetViews>
  <sheetFormatPr baseColWidth="10" defaultRowHeight="27.95" customHeight="1" x14ac:dyDescent="0.2"/>
  <cols>
    <col min="1" max="1" width="11.42578125" style="704"/>
    <col min="2" max="2" width="20.42578125" style="690" customWidth="1"/>
    <col min="3" max="3" width="70" style="690" customWidth="1"/>
    <col min="4" max="4" width="13.85546875" style="704" customWidth="1"/>
    <col min="5" max="7" width="11" style="704" customWidth="1"/>
    <col min="8" max="8" width="9.7109375" style="704" customWidth="1"/>
    <col min="9" max="9" width="12.5703125" style="704" customWidth="1"/>
    <col min="10" max="10" width="11.28515625" style="704" customWidth="1"/>
    <col min="11" max="11" width="10.5703125" style="704" customWidth="1"/>
    <col min="12" max="12" width="10" style="704" customWidth="1"/>
    <col min="13" max="13" width="9.85546875" style="704" customWidth="1"/>
    <col min="14" max="14" width="9.28515625" style="704" customWidth="1"/>
    <col min="15" max="15" width="6.42578125" style="705" customWidth="1"/>
    <col min="16" max="16" width="31.85546875" style="704" customWidth="1"/>
    <col min="17" max="17" width="14.5703125" style="704" customWidth="1"/>
    <col min="18" max="18" width="9.42578125" style="704" customWidth="1"/>
    <col min="19" max="19" width="11.42578125" style="704"/>
    <col min="20" max="20" width="12.140625" style="704" customWidth="1"/>
    <col min="21" max="16384" width="11.42578125" style="704"/>
  </cols>
  <sheetData>
    <row r="2" spans="2:16" ht="27.95" customHeight="1" x14ac:dyDescent="0.2">
      <c r="E2" s="942" t="s">
        <v>743</v>
      </c>
      <c r="F2" s="942"/>
      <c r="G2" s="942"/>
      <c r="H2" s="942"/>
      <c r="I2" s="942"/>
      <c r="J2" s="942"/>
      <c r="K2" s="942"/>
      <c r="L2" s="942"/>
      <c r="M2" s="942"/>
      <c r="N2" s="942"/>
    </row>
    <row r="3" spans="2:16" ht="27.95" customHeight="1" x14ac:dyDescent="0.2">
      <c r="E3" s="943" t="s">
        <v>850</v>
      </c>
      <c r="F3" s="944"/>
      <c r="G3" s="944"/>
      <c r="H3" s="944"/>
      <c r="I3" s="945" t="s">
        <v>850</v>
      </c>
      <c r="J3" s="945"/>
      <c r="K3" s="945"/>
      <c r="L3" s="945"/>
      <c r="M3" s="945"/>
      <c r="N3" s="945"/>
    </row>
    <row r="4" spans="2:16" s="758" customFormat="1" ht="14.25" customHeight="1" x14ac:dyDescent="0.25">
      <c r="B4" s="932" t="s">
        <v>730</v>
      </c>
      <c r="C4" s="932" t="s">
        <v>731</v>
      </c>
      <c r="D4" s="932" t="s">
        <v>845</v>
      </c>
      <c r="E4" s="938" t="s">
        <v>1109</v>
      </c>
      <c r="F4" s="938" t="s">
        <v>1105</v>
      </c>
      <c r="G4" s="938" t="s">
        <v>1106</v>
      </c>
      <c r="H4" s="940" t="s">
        <v>854</v>
      </c>
      <c r="I4" s="946" t="s">
        <v>745</v>
      </c>
      <c r="J4" s="946" t="s">
        <v>857</v>
      </c>
      <c r="K4" s="946" t="s">
        <v>851</v>
      </c>
      <c r="L4" s="946"/>
      <c r="M4" s="946" t="s">
        <v>848</v>
      </c>
      <c r="N4" s="946" t="s">
        <v>855</v>
      </c>
      <c r="P4" s="759"/>
    </row>
    <row r="5" spans="2:16" s="758" customFormat="1" ht="27" customHeight="1" x14ac:dyDescent="0.25">
      <c r="B5" s="933"/>
      <c r="C5" s="933"/>
      <c r="D5" s="933"/>
      <c r="E5" s="939"/>
      <c r="F5" s="939"/>
      <c r="G5" s="939"/>
      <c r="H5" s="941"/>
      <c r="I5" s="946"/>
      <c r="J5" s="946"/>
      <c r="K5" s="760" t="s">
        <v>846</v>
      </c>
      <c r="L5" s="760" t="s">
        <v>847</v>
      </c>
      <c r="M5" s="946"/>
      <c r="N5" s="946"/>
      <c r="P5" s="759"/>
    </row>
    <row r="6" spans="2:16" ht="27.95" customHeight="1" x14ac:dyDescent="0.25">
      <c r="B6" s="935" t="s">
        <v>732</v>
      </c>
      <c r="C6" s="692" t="s">
        <v>153</v>
      </c>
      <c r="D6" s="706">
        <v>17</v>
      </c>
      <c r="E6" s="706">
        <v>6</v>
      </c>
      <c r="F6" s="694"/>
      <c r="G6" s="694"/>
      <c r="H6" s="693">
        <v>6</v>
      </c>
      <c r="I6" s="707">
        <v>8</v>
      </c>
      <c r="J6" s="706">
        <v>1</v>
      </c>
      <c r="K6" s="706"/>
      <c r="L6" s="706">
        <v>2</v>
      </c>
      <c r="M6" s="695" t="s">
        <v>852</v>
      </c>
      <c r="N6" s="695">
        <v>11</v>
      </c>
      <c r="O6" s="704"/>
    </row>
    <row r="7" spans="2:16" ht="27.95" customHeight="1" x14ac:dyDescent="0.25">
      <c r="B7" s="937"/>
      <c r="C7" s="692" t="s">
        <v>1214</v>
      </c>
      <c r="D7" s="706">
        <v>10</v>
      </c>
      <c r="E7" s="706">
        <v>8</v>
      </c>
      <c r="F7" s="694"/>
      <c r="G7" s="694"/>
      <c r="H7" s="693">
        <v>8</v>
      </c>
      <c r="I7" s="707">
        <v>1</v>
      </c>
      <c r="J7" s="706">
        <v>1</v>
      </c>
      <c r="K7" s="706"/>
      <c r="L7" s="706"/>
      <c r="M7" s="695" t="s">
        <v>852</v>
      </c>
      <c r="N7" s="695">
        <v>2</v>
      </c>
      <c r="O7" s="704"/>
    </row>
    <row r="8" spans="2:16" ht="27.95" customHeight="1" x14ac:dyDescent="0.25">
      <c r="B8" s="936"/>
      <c r="C8" s="692" t="s">
        <v>1209</v>
      </c>
      <c r="D8" s="706">
        <v>6</v>
      </c>
      <c r="E8" s="706"/>
      <c r="F8" s="694"/>
      <c r="G8" s="694"/>
      <c r="H8" s="693"/>
      <c r="I8" s="707"/>
      <c r="J8" s="706">
        <v>6</v>
      </c>
      <c r="K8" s="706"/>
      <c r="L8" s="706"/>
      <c r="M8" s="695" t="s">
        <v>852</v>
      </c>
      <c r="N8" s="695">
        <v>6</v>
      </c>
      <c r="O8" s="704"/>
    </row>
    <row r="9" spans="2:16" ht="27.95" customHeight="1" x14ac:dyDescent="0.2">
      <c r="B9" s="935" t="s">
        <v>733</v>
      </c>
      <c r="C9" s="692" t="s">
        <v>167</v>
      </c>
      <c r="D9" s="706">
        <v>6</v>
      </c>
      <c r="E9" s="706">
        <v>5</v>
      </c>
      <c r="F9" s="694"/>
      <c r="G9" s="694"/>
      <c r="H9" s="693">
        <v>5</v>
      </c>
      <c r="I9" s="707"/>
      <c r="J9" s="706">
        <v>1</v>
      </c>
      <c r="K9" s="706"/>
      <c r="L9" s="706"/>
      <c r="M9" s="695" t="s">
        <v>852</v>
      </c>
      <c r="N9" s="695">
        <v>1</v>
      </c>
    </row>
    <row r="10" spans="2:16" ht="27.95" customHeight="1" x14ac:dyDescent="0.2">
      <c r="B10" s="937"/>
      <c r="C10" s="692" t="s">
        <v>213</v>
      </c>
      <c r="D10" s="706">
        <v>15</v>
      </c>
      <c r="E10" s="706">
        <v>10</v>
      </c>
      <c r="F10" s="694"/>
      <c r="G10" s="694"/>
      <c r="H10" s="693">
        <v>10</v>
      </c>
      <c r="I10" s="707"/>
      <c r="J10" s="706">
        <v>4</v>
      </c>
      <c r="K10" s="706"/>
      <c r="L10" s="706">
        <v>1</v>
      </c>
      <c r="M10" s="695" t="s">
        <v>852</v>
      </c>
      <c r="N10" s="695">
        <v>5</v>
      </c>
    </row>
    <row r="11" spans="2:16" ht="27.95" customHeight="1" x14ac:dyDescent="0.2">
      <c r="B11" s="937"/>
      <c r="C11" s="692" t="s">
        <v>239</v>
      </c>
      <c r="D11" s="706">
        <v>3</v>
      </c>
      <c r="E11" s="706">
        <v>1</v>
      </c>
      <c r="F11" s="822">
        <v>1</v>
      </c>
      <c r="G11" s="694"/>
      <c r="H11" s="693">
        <v>2</v>
      </c>
      <c r="I11" s="707"/>
      <c r="J11" s="706">
        <v>1</v>
      </c>
      <c r="K11" s="708"/>
      <c r="L11" s="708"/>
      <c r="M11" s="695" t="s">
        <v>852</v>
      </c>
      <c r="N11" s="695">
        <v>1</v>
      </c>
    </row>
    <row r="12" spans="2:16" ht="27.95" customHeight="1" x14ac:dyDescent="0.2">
      <c r="B12" s="937"/>
      <c r="C12" s="692" t="s">
        <v>868</v>
      </c>
      <c r="D12" s="706">
        <v>3</v>
      </c>
      <c r="E12" s="706">
        <v>1</v>
      </c>
      <c r="F12" s="694"/>
      <c r="G12" s="694"/>
      <c r="H12" s="693">
        <v>1</v>
      </c>
      <c r="I12" s="707"/>
      <c r="J12" s="706">
        <v>2</v>
      </c>
      <c r="K12" s="706"/>
      <c r="L12" s="708"/>
      <c r="M12" s="695" t="s">
        <v>852</v>
      </c>
      <c r="N12" s="695">
        <v>2</v>
      </c>
    </row>
    <row r="13" spans="2:16" ht="27.95" customHeight="1" x14ac:dyDescent="0.2">
      <c r="B13" s="937"/>
      <c r="C13" s="692" t="s">
        <v>1210</v>
      </c>
      <c r="D13" s="706">
        <v>3</v>
      </c>
      <c r="E13" s="706"/>
      <c r="F13" s="694"/>
      <c r="G13" s="694">
        <v>2</v>
      </c>
      <c r="H13" s="693">
        <v>2</v>
      </c>
      <c r="I13" s="707"/>
      <c r="J13" s="706">
        <v>1</v>
      </c>
      <c r="K13" s="706"/>
      <c r="L13" s="708"/>
      <c r="M13" s="695" t="s">
        <v>852</v>
      </c>
      <c r="N13" s="695">
        <v>1</v>
      </c>
    </row>
    <row r="14" spans="2:16" ht="27.95" customHeight="1" x14ac:dyDescent="0.2">
      <c r="B14" s="936"/>
      <c r="C14" s="692" t="s">
        <v>1211</v>
      </c>
      <c r="D14" s="706">
        <v>3</v>
      </c>
      <c r="E14" s="706"/>
      <c r="F14" s="694"/>
      <c r="G14" s="694"/>
      <c r="H14" s="696"/>
      <c r="I14" s="707"/>
      <c r="J14" s="706">
        <v>3</v>
      </c>
      <c r="K14" s="706"/>
      <c r="L14" s="708"/>
      <c r="M14" s="695" t="s">
        <v>852</v>
      </c>
      <c r="N14" s="695">
        <v>3</v>
      </c>
    </row>
    <row r="15" spans="2:16" ht="27.95" customHeight="1" x14ac:dyDescent="0.2">
      <c r="B15" s="934" t="s">
        <v>734</v>
      </c>
      <c r="C15" s="692" t="s">
        <v>254</v>
      </c>
      <c r="D15" s="706">
        <v>3</v>
      </c>
      <c r="E15" s="706">
        <v>1</v>
      </c>
      <c r="F15" s="822"/>
      <c r="G15" s="694"/>
      <c r="H15" s="693">
        <v>1</v>
      </c>
      <c r="I15" s="707">
        <v>1</v>
      </c>
      <c r="J15" s="706">
        <v>1</v>
      </c>
      <c r="K15" s="706"/>
      <c r="L15" s="706"/>
      <c r="M15" s="695" t="s">
        <v>852</v>
      </c>
      <c r="N15" s="695">
        <v>2</v>
      </c>
    </row>
    <row r="16" spans="2:16" ht="27.95" customHeight="1" x14ac:dyDescent="0.2">
      <c r="B16" s="934"/>
      <c r="C16" s="692" t="s">
        <v>269</v>
      </c>
      <c r="D16" s="706">
        <v>5</v>
      </c>
      <c r="E16" s="706">
        <v>3</v>
      </c>
      <c r="F16" s="694"/>
      <c r="G16" s="694"/>
      <c r="H16" s="693">
        <v>3</v>
      </c>
      <c r="I16" s="707">
        <v>2</v>
      </c>
      <c r="K16" s="706"/>
      <c r="L16" s="706"/>
      <c r="M16" s="695" t="s">
        <v>852</v>
      </c>
      <c r="N16" s="695">
        <v>2</v>
      </c>
    </row>
    <row r="17" spans="2:22" ht="27.95" customHeight="1" x14ac:dyDescent="0.2">
      <c r="B17" s="935" t="s">
        <v>735</v>
      </c>
      <c r="C17" s="692" t="s">
        <v>298</v>
      </c>
      <c r="D17" s="706">
        <v>10</v>
      </c>
      <c r="E17" s="706">
        <v>4</v>
      </c>
      <c r="F17" s="694">
        <v>6</v>
      </c>
      <c r="G17" s="694"/>
      <c r="H17" s="693">
        <v>10</v>
      </c>
      <c r="I17" s="707"/>
      <c r="J17" s="706"/>
      <c r="K17" s="706"/>
      <c r="L17" s="706"/>
      <c r="M17" s="694"/>
      <c r="N17" s="694"/>
    </row>
    <row r="18" spans="2:22" ht="27.95" customHeight="1" x14ac:dyDescent="0.2">
      <c r="B18" s="937"/>
      <c r="C18" s="692" t="s">
        <v>341</v>
      </c>
      <c r="D18" s="706">
        <v>4</v>
      </c>
      <c r="E18" s="706">
        <v>4</v>
      </c>
      <c r="F18" s="694"/>
      <c r="G18" s="694"/>
      <c r="H18" s="693">
        <v>4</v>
      </c>
      <c r="I18" s="707"/>
      <c r="J18" s="706"/>
      <c r="K18" s="706"/>
      <c r="L18" s="706"/>
      <c r="M18" s="694"/>
      <c r="N18" s="694"/>
    </row>
    <row r="19" spans="2:22" ht="27.95" customHeight="1" x14ac:dyDescent="0.2">
      <c r="B19" s="936"/>
      <c r="C19" s="692" t="s">
        <v>875</v>
      </c>
      <c r="D19" s="706">
        <v>20</v>
      </c>
      <c r="E19" s="706"/>
      <c r="F19" s="694"/>
      <c r="G19" s="694"/>
      <c r="H19" s="694"/>
      <c r="I19" s="707"/>
      <c r="J19" s="706">
        <v>4</v>
      </c>
      <c r="K19" s="706">
        <v>1</v>
      </c>
      <c r="L19" s="706">
        <v>15</v>
      </c>
      <c r="M19" s="695" t="s">
        <v>852</v>
      </c>
      <c r="N19" s="695">
        <v>20</v>
      </c>
    </row>
    <row r="20" spans="2:22" ht="27.95" customHeight="1" x14ac:dyDescent="0.2">
      <c r="B20" s="935" t="s">
        <v>736</v>
      </c>
      <c r="C20" s="692" t="s">
        <v>360</v>
      </c>
      <c r="D20" s="706">
        <v>8</v>
      </c>
      <c r="E20" s="706">
        <v>4</v>
      </c>
      <c r="F20" s="694">
        <v>1</v>
      </c>
      <c r="G20" s="694">
        <v>3</v>
      </c>
      <c r="H20" s="693">
        <v>8</v>
      </c>
      <c r="I20" s="707"/>
      <c r="J20" s="706"/>
      <c r="K20" s="706"/>
      <c r="L20" s="706"/>
      <c r="M20" s="694"/>
      <c r="N20" s="694"/>
    </row>
    <row r="21" spans="2:22" ht="27.95" customHeight="1" x14ac:dyDescent="0.2">
      <c r="B21" s="937"/>
      <c r="C21" s="692" t="s">
        <v>737</v>
      </c>
      <c r="D21" s="706">
        <v>2</v>
      </c>
      <c r="E21" s="706">
        <v>1</v>
      </c>
      <c r="F21" s="694"/>
      <c r="G21" s="694">
        <v>1</v>
      </c>
      <c r="H21" s="693">
        <v>2</v>
      </c>
      <c r="I21" s="707"/>
      <c r="J21" s="706"/>
      <c r="K21" s="706"/>
      <c r="L21" s="706"/>
      <c r="M21" s="694"/>
      <c r="N21" s="694"/>
    </row>
    <row r="22" spans="2:22" ht="27.95" customHeight="1" x14ac:dyDescent="0.2">
      <c r="B22" s="937"/>
      <c r="C22" s="692" t="s">
        <v>738</v>
      </c>
      <c r="D22" s="706">
        <v>2</v>
      </c>
      <c r="E22" s="706">
        <v>1</v>
      </c>
      <c r="F22" s="694">
        <v>1</v>
      </c>
      <c r="G22" s="694"/>
      <c r="H22" s="693">
        <v>2</v>
      </c>
      <c r="I22" s="707"/>
      <c r="J22" s="706"/>
      <c r="K22" s="706"/>
      <c r="L22" s="706"/>
      <c r="M22" s="694"/>
      <c r="N22" s="694"/>
    </row>
    <row r="23" spans="2:22" ht="27.95" customHeight="1" x14ac:dyDescent="0.2">
      <c r="B23" s="937"/>
      <c r="C23" s="692" t="s">
        <v>414</v>
      </c>
      <c r="D23" s="706">
        <v>15</v>
      </c>
      <c r="E23" s="706">
        <v>10</v>
      </c>
      <c r="F23" s="694"/>
      <c r="G23" s="694">
        <v>3</v>
      </c>
      <c r="H23" s="693">
        <v>13</v>
      </c>
      <c r="I23" s="707"/>
      <c r="J23" s="706">
        <v>2</v>
      </c>
      <c r="K23" s="706"/>
      <c r="L23" s="706"/>
      <c r="M23" s="695" t="s">
        <v>852</v>
      </c>
      <c r="N23" s="695">
        <v>2</v>
      </c>
    </row>
    <row r="24" spans="2:22" ht="27.95" customHeight="1" x14ac:dyDescent="0.2">
      <c r="B24" s="937"/>
      <c r="C24" s="692" t="s">
        <v>451</v>
      </c>
      <c r="D24" s="706">
        <v>5</v>
      </c>
      <c r="E24" s="706">
        <v>3</v>
      </c>
      <c r="F24" s="694"/>
      <c r="G24" s="694">
        <v>2</v>
      </c>
      <c r="H24" s="693">
        <v>5</v>
      </c>
      <c r="I24" s="707"/>
      <c r="J24" s="706"/>
      <c r="K24" s="706"/>
      <c r="L24" s="706"/>
      <c r="M24" s="694"/>
      <c r="N24" s="694"/>
    </row>
    <row r="25" spans="2:22" ht="27.95" customHeight="1" x14ac:dyDescent="0.2">
      <c r="B25" s="937"/>
      <c r="C25" s="692" t="s">
        <v>466</v>
      </c>
      <c r="D25" s="706">
        <v>8</v>
      </c>
      <c r="E25" s="706">
        <v>8</v>
      </c>
      <c r="F25" s="694"/>
      <c r="G25" s="694"/>
      <c r="H25" s="693">
        <v>8</v>
      </c>
      <c r="I25" s="707"/>
      <c r="J25" s="706"/>
      <c r="K25" s="706"/>
      <c r="L25" s="706"/>
      <c r="M25" s="706"/>
      <c r="N25" s="706"/>
    </row>
    <row r="26" spans="2:22" ht="27.95" customHeight="1" x14ac:dyDescent="0.2">
      <c r="B26" s="937"/>
      <c r="C26" s="692" t="s">
        <v>493</v>
      </c>
      <c r="D26" s="706">
        <v>5</v>
      </c>
      <c r="E26" s="706"/>
      <c r="F26" s="694"/>
      <c r="G26" s="694"/>
      <c r="H26" s="696"/>
      <c r="I26" s="707"/>
      <c r="J26" s="706">
        <v>1</v>
      </c>
      <c r="K26" s="706"/>
      <c r="L26" s="706">
        <v>4</v>
      </c>
      <c r="M26" s="695" t="s">
        <v>852</v>
      </c>
      <c r="N26" s="695">
        <v>5</v>
      </c>
      <c r="P26" s="685"/>
      <c r="Q26" s="685"/>
      <c r="R26" s="685"/>
      <c r="S26" s="685"/>
      <c r="T26" s="685"/>
      <c r="U26" s="685"/>
      <c r="V26" s="685"/>
    </row>
    <row r="27" spans="2:22" ht="27.95" customHeight="1" x14ac:dyDescent="0.2">
      <c r="B27" s="936"/>
      <c r="C27" s="692" t="s">
        <v>1212</v>
      </c>
      <c r="D27" s="706">
        <v>11</v>
      </c>
      <c r="E27" s="706"/>
      <c r="F27" s="694"/>
      <c r="G27" s="694"/>
      <c r="H27" s="696"/>
      <c r="I27" s="707"/>
      <c r="J27" s="706">
        <v>11</v>
      </c>
      <c r="K27" s="706"/>
      <c r="L27" s="706"/>
      <c r="M27" s="695" t="s">
        <v>852</v>
      </c>
      <c r="N27" s="695">
        <v>11</v>
      </c>
      <c r="P27" s="685"/>
      <c r="Q27" s="685"/>
      <c r="R27" s="685"/>
      <c r="S27" s="685"/>
      <c r="T27" s="685"/>
      <c r="U27" s="685"/>
      <c r="V27" s="685"/>
    </row>
    <row r="28" spans="2:22" ht="27.95" customHeight="1" x14ac:dyDescent="0.25">
      <c r="B28" s="934" t="s">
        <v>739</v>
      </c>
      <c r="C28" s="692" t="s">
        <v>494</v>
      </c>
      <c r="D28" s="706">
        <v>3</v>
      </c>
      <c r="E28" s="706">
        <v>3</v>
      </c>
      <c r="F28" s="694"/>
      <c r="G28" s="694"/>
      <c r="H28" s="693">
        <v>3</v>
      </c>
      <c r="I28" s="707"/>
      <c r="J28" s="706"/>
      <c r="K28" s="706"/>
      <c r="L28" s="706"/>
      <c r="M28" s="706"/>
      <c r="N28" s="706"/>
      <c r="O28" s="704"/>
      <c r="P28" s="685"/>
      <c r="Q28" s="685"/>
      <c r="R28" s="697"/>
      <c r="S28" s="685"/>
      <c r="T28" s="685"/>
      <c r="U28" s="685"/>
      <c r="V28" s="685"/>
    </row>
    <row r="29" spans="2:22" ht="27.95" customHeight="1" x14ac:dyDescent="0.25">
      <c r="B29" s="934"/>
      <c r="C29" s="692" t="s">
        <v>514</v>
      </c>
      <c r="D29" s="706">
        <v>11</v>
      </c>
      <c r="E29" s="706">
        <v>11</v>
      </c>
      <c r="F29" s="694"/>
      <c r="G29" s="694"/>
      <c r="H29" s="693">
        <v>11</v>
      </c>
      <c r="I29" s="707"/>
      <c r="J29" s="706"/>
      <c r="K29" s="706"/>
      <c r="L29" s="706"/>
      <c r="M29" s="694"/>
      <c r="N29" s="694"/>
      <c r="O29" s="704"/>
      <c r="P29" s="698"/>
      <c r="Q29" s="698"/>
      <c r="R29" s="698"/>
      <c r="S29" s="685"/>
      <c r="T29" s="685"/>
      <c r="U29" s="685"/>
      <c r="V29" s="685"/>
    </row>
    <row r="30" spans="2:22" ht="27.95" customHeight="1" x14ac:dyDescent="0.25">
      <c r="B30" s="934" t="s">
        <v>740</v>
      </c>
      <c r="C30" s="692" t="s">
        <v>560</v>
      </c>
      <c r="D30" s="706">
        <v>2</v>
      </c>
      <c r="E30" s="706">
        <v>2</v>
      </c>
      <c r="F30" s="694"/>
      <c r="G30" s="694"/>
      <c r="H30" s="693">
        <v>2</v>
      </c>
      <c r="I30" s="707"/>
      <c r="J30" s="706"/>
      <c r="K30" s="706"/>
      <c r="L30" s="706"/>
      <c r="M30" s="694"/>
      <c r="N30" s="694"/>
      <c r="O30" s="704"/>
      <c r="P30" s="698"/>
      <c r="Q30" s="698"/>
      <c r="R30" s="698"/>
      <c r="S30" s="685"/>
      <c r="T30" s="685"/>
      <c r="U30" s="685"/>
      <c r="V30" s="685"/>
    </row>
    <row r="31" spans="2:22" ht="27.95" customHeight="1" x14ac:dyDescent="0.2">
      <c r="B31" s="934"/>
      <c r="C31" s="692" t="s">
        <v>576</v>
      </c>
      <c r="D31" s="706">
        <v>3</v>
      </c>
      <c r="E31" s="706">
        <v>3</v>
      </c>
      <c r="F31" s="694"/>
      <c r="G31" s="694"/>
      <c r="H31" s="693">
        <v>3</v>
      </c>
      <c r="I31" s="707"/>
      <c r="J31" s="706"/>
      <c r="K31" s="706"/>
      <c r="L31" s="706"/>
      <c r="M31" s="694"/>
      <c r="N31" s="694"/>
      <c r="P31" s="698"/>
      <c r="Q31" s="698"/>
      <c r="R31" s="698"/>
      <c r="S31" s="685"/>
      <c r="T31" s="685"/>
      <c r="U31" s="685"/>
      <c r="V31" s="685"/>
    </row>
    <row r="32" spans="2:22" ht="27.95" customHeight="1" x14ac:dyDescent="0.2">
      <c r="B32" s="934"/>
      <c r="C32" s="692" t="s">
        <v>576</v>
      </c>
      <c r="D32" s="706">
        <v>3</v>
      </c>
      <c r="E32" s="706">
        <v>3</v>
      </c>
      <c r="F32" s="694"/>
      <c r="G32" s="694"/>
      <c r="H32" s="693">
        <v>3</v>
      </c>
      <c r="I32" s="707"/>
      <c r="J32" s="706"/>
      <c r="K32" s="706"/>
      <c r="L32" s="706"/>
      <c r="M32" s="694"/>
      <c r="N32" s="694"/>
      <c r="P32" s="685"/>
      <c r="Q32" s="685"/>
      <c r="R32" s="685"/>
      <c r="S32" s="685"/>
      <c r="T32" s="685"/>
      <c r="U32" s="685"/>
      <c r="V32" s="685"/>
    </row>
    <row r="33" spans="1:22" ht="27.95" customHeight="1" x14ac:dyDescent="0.2">
      <c r="B33" s="934"/>
      <c r="C33" s="692" t="s">
        <v>576</v>
      </c>
      <c r="D33" s="706">
        <v>3</v>
      </c>
      <c r="E33" s="706">
        <v>3</v>
      </c>
      <c r="F33" s="694"/>
      <c r="G33" s="694"/>
      <c r="H33" s="693">
        <v>3</v>
      </c>
      <c r="I33" s="707"/>
      <c r="J33" s="706"/>
      <c r="K33" s="706"/>
      <c r="L33" s="706"/>
      <c r="M33" s="694"/>
      <c r="N33" s="694"/>
      <c r="P33" s="698"/>
      <c r="Q33" s="698"/>
      <c r="R33" s="698"/>
      <c r="S33" s="685"/>
      <c r="T33" s="685"/>
      <c r="U33" s="685"/>
      <c r="V33" s="685"/>
    </row>
    <row r="34" spans="1:22" ht="42" customHeight="1" x14ac:dyDescent="0.2">
      <c r="B34" s="691" t="s">
        <v>741</v>
      </c>
      <c r="C34" s="692" t="s">
        <v>594</v>
      </c>
      <c r="D34" s="706">
        <v>9</v>
      </c>
      <c r="E34" s="706">
        <v>3</v>
      </c>
      <c r="F34" s="694"/>
      <c r="G34" s="694"/>
      <c r="H34" s="693">
        <v>3</v>
      </c>
      <c r="I34" s="707"/>
      <c r="J34" s="706">
        <v>6</v>
      </c>
      <c r="K34" s="706"/>
      <c r="L34" s="706"/>
      <c r="M34" s="695" t="s">
        <v>852</v>
      </c>
      <c r="N34" s="695">
        <v>6</v>
      </c>
      <c r="P34" s="698"/>
      <c r="Q34" s="698"/>
      <c r="R34" s="698"/>
      <c r="S34" s="685"/>
      <c r="T34" s="685"/>
      <c r="U34" s="685"/>
      <c r="V34" s="685"/>
    </row>
    <row r="35" spans="1:22" ht="27.95" customHeight="1" x14ac:dyDescent="0.2">
      <c r="B35" s="935" t="s">
        <v>856</v>
      </c>
      <c r="C35" s="692" t="s">
        <v>595</v>
      </c>
      <c r="D35" s="706">
        <v>8</v>
      </c>
      <c r="E35" s="706">
        <v>1</v>
      </c>
      <c r="F35" s="694"/>
      <c r="G35" s="694"/>
      <c r="H35" s="693">
        <v>1</v>
      </c>
      <c r="I35" s="707"/>
      <c r="J35" s="706">
        <v>7</v>
      </c>
      <c r="K35" s="706"/>
      <c r="L35" s="706"/>
      <c r="M35" s="695" t="s">
        <v>852</v>
      </c>
      <c r="N35" s="695">
        <v>7</v>
      </c>
      <c r="P35" s="698"/>
      <c r="Q35" s="698"/>
      <c r="R35" s="698"/>
      <c r="S35" s="685"/>
      <c r="T35" s="685"/>
      <c r="U35" s="685"/>
      <c r="V35" s="685"/>
    </row>
    <row r="36" spans="1:22" ht="27.95" customHeight="1" x14ac:dyDescent="0.2">
      <c r="B36" s="936"/>
      <c r="C36" s="692" t="s">
        <v>1213</v>
      </c>
      <c r="D36" s="706">
        <v>8</v>
      </c>
      <c r="E36" s="706"/>
      <c r="F36" s="694"/>
      <c r="G36" s="694"/>
      <c r="H36" s="694"/>
      <c r="I36" s="707"/>
      <c r="J36" s="706"/>
      <c r="K36" s="706">
        <v>8</v>
      </c>
      <c r="L36" s="706"/>
      <c r="M36" s="695" t="s">
        <v>852</v>
      </c>
      <c r="N36" s="695">
        <v>8</v>
      </c>
      <c r="P36" s="698"/>
      <c r="Q36" s="698"/>
      <c r="R36" s="698"/>
      <c r="S36" s="685"/>
      <c r="T36" s="685"/>
      <c r="U36" s="685"/>
      <c r="V36" s="685"/>
    </row>
    <row r="37" spans="1:22" ht="27.95" customHeight="1" x14ac:dyDescent="0.2">
      <c r="B37" s="935" t="s">
        <v>742</v>
      </c>
      <c r="C37" s="692" t="s">
        <v>648</v>
      </c>
      <c r="D37" s="706">
        <v>20</v>
      </c>
      <c r="E37" s="706">
        <v>19</v>
      </c>
      <c r="F37" s="694"/>
      <c r="G37" s="694"/>
      <c r="H37" s="693">
        <v>19</v>
      </c>
      <c r="I37" s="707"/>
      <c r="J37" s="706"/>
      <c r="K37" s="706">
        <v>1</v>
      </c>
      <c r="L37" s="706"/>
      <c r="M37" s="695" t="s">
        <v>852</v>
      </c>
      <c r="N37" s="695">
        <v>1</v>
      </c>
      <c r="P37" s="698"/>
      <c r="Q37" s="698"/>
      <c r="R37" s="698"/>
      <c r="S37" s="685"/>
      <c r="T37" s="685"/>
      <c r="U37" s="685"/>
      <c r="V37" s="685"/>
    </row>
    <row r="38" spans="1:22" ht="27.95" customHeight="1" x14ac:dyDescent="0.2">
      <c r="B38" s="936"/>
      <c r="C38" s="692" t="s">
        <v>674</v>
      </c>
      <c r="D38" s="706">
        <v>17</v>
      </c>
      <c r="E38" s="706">
        <v>17</v>
      </c>
      <c r="F38" s="694"/>
      <c r="G38" s="694"/>
      <c r="H38" s="693">
        <v>17</v>
      </c>
      <c r="I38" s="707"/>
      <c r="J38" s="706"/>
      <c r="K38" s="706"/>
      <c r="L38" s="706"/>
      <c r="M38" s="694"/>
      <c r="N38" s="694"/>
      <c r="P38" s="685"/>
      <c r="Q38" s="685"/>
      <c r="R38" s="685"/>
      <c r="S38" s="685"/>
      <c r="T38" s="685"/>
      <c r="U38" s="685"/>
      <c r="V38" s="685"/>
    </row>
    <row r="39" spans="1:22" ht="27.95" customHeight="1" x14ac:dyDescent="0.2">
      <c r="B39" s="704"/>
      <c r="C39" s="699" t="s">
        <v>746</v>
      </c>
      <c r="D39" s="709">
        <f t="shared" ref="D39:L39" si="0">SUM(D6:D38)</f>
        <v>251</v>
      </c>
      <c r="E39" s="709">
        <f t="shared" si="0"/>
        <v>135</v>
      </c>
      <c r="F39" s="700">
        <f t="shared" si="0"/>
        <v>9</v>
      </c>
      <c r="G39" s="700">
        <f t="shared" si="0"/>
        <v>11</v>
      </c>
      <c r="H39" s="700">
        <f>SUM(H6:H38)</f>
        <v>155</v>
      </c>
      <c r="I39" s="710">
        <f t="shared" si="0"/>
        <v>12</v>
      </c>
      <c r="J39" s="709">
        <f>SUM(J6:J38)</f>
        <v>52</v>
      </c>
      <c r="K39" s="709">
        <f t="shared" si="0"/>
        <v>10</v>
      </c>
      <c r="L39" s="709">
        <f t="shared" si="0"/>
        <v>22</v>
      </c>
      <c r="M39" s="698"/>
      <c r="N39" s="709">
        <f>SUM(I39:L39)</f>
        <v>96</v>
      </c>
      <c r="P39" s="698"/>
      <c r="Q39" s="698"/>
      <c r="R39" s="698"/>
      <c r="S39" s="685"/>
      <c r="T39" s="685"/>
      <c r="U39" s="685"/>
      <c r="V39" s="685"/>
    </row>
    <row r="40" spans="1:22" ht="27.95" customHeight="1" x14ac:dyDescent="0.2">
      <c r="B40" s="704"/>
      <c r="C40" s="704"/>
      <c r="H40" s="711">
        <f>H39/D39</f>
        <v>0.61752988047808766</v>
      </c>
      <c r="I40" s="711">
        <f>I39/D39</f>
        <v>4.7808764940239043E-2</v>
      </c>
      <c r="J40" s="711">
        <f>J39/D39</f>
        <v>0.20717131474103587</v>
      </c>
      <c r="K40" s="711">
        <f>K39/D39</f>
        <v>3.9840637450199202E-2</v>
      </c>
      <c r="L40" s="711">
        <f>L39/D39</f>
        <v>8.7649402390438252E-2</v>
      </c>
      <c r="P40" s="698"/>
      <c r="Q40" s="698"/>
      <c r="R40" s="698"/>
      <c r="S40" s="685"/>
      <c r="T40" s="685"/>
      <c r="U40" s="685"/>
      <c r="V40" s="685"/>
    </row>
    <row r="41" spans="1:22" ht="59.25" customHeight="1" x14ac:dyDescent="0.2">
      <c r="B41" s="701" t="s">
        <v>853</v>
      </c>
      <c r="C41" s="712" t="s">
        <v>1107</v>
      </c>
      <c r="P41" s="698"/>
      <c r="Q41" s="698"/>
      <c r="R41" s="698"/>
      <c r="S41" s="685"/>
      <c r="T41" s="685"/>
      <c r="U41" s="685"/>
      <c r="V41" s="685"/>
    </row>
    <row r="42" spans="1:22" ht="27.95" customHeight="1" x14ac:dyDescent="0.2">
      <c r="A42" s="701"/>
      <c r="B42" s="701"/>
      <c r="C42" s="702"/>
      <c r="D42" s="703"/>
      <c r="E42" s="703"/>
      <c r="F42" s="703"/>
      <c r="G42" s="703"/>
      <c r="H42" s="713"/>
      <c r="I42" s="714"/>
      <c r="J42" s="713"/>
      <c r="K42" s="713"/>
      <c r="L42" s="703"/>
      <c r="M42" s="703"/>
      <c r="N42" s="703"/>
      <c r="P42" s="685"/>
      <c r="Q42" s="685"/>
      <c r="R42" s="685"/>
      <c r="S42" s="685"/>
      <c r="T42" s="685"/>
      <c r="U42" s="685"/>
      <c r="V42" s="685"/>
    </row>
    <row r="43" spans="1:22" ht="27.95" customHeight="1" x14ac:dyDescent="0.2">
      <c r="B43" s="704"/>
      <c r="C43" s="704"/>
      <c r="O43" s="715"/>
      <c r="P43" s="698"/>
      <c r="Q43" s="698"/>
      <c r="R43" s="698"/>
      <c r="S43" s="685"/>
      <c r="T43" s="685"/>
      <c r="U43" s="685"/>
      <c r="V43" s="685"/>
    </row>
    <row r="44" spans="1:22" ht="33.75" customHeight="1" x14ac:dyDescent="0.25">
      <c r="B44" s="703"/>
      <c r="C44" s="716"/>
      <c r="D44" s="716"/>
      <c r="E44" s="716"/>
      <c r="F44" s="716"/>
      <c r="G44" s="716"/>
      <c r="H44" s="716"/>
      <c r="I44" s="716"/>
      <c r="J44" s="716"/>
      <c r="K44" s="716"/>
      <c r="L44" s="716"/>
      <c r="M44" s="716"/>
      <c r="N44" s="716"/>
      <c r="O44" s="703"/>
      <c r="P44" s="698"/>
      <c r="Q44" s="698"/>
      <c r="R44" s="698"/>
      <c r="S44" s="685"/>
      <c r="T44" s="685"/>
      <c r="U44" s="685"/>
      <c r="V44" s="685"/>
    </row>
    <row r="45" spans="1:22" ht="40.5" customHeight="1" x14ac:dyDescent="0.25">
      <c r="B45" s="703"/>
      <c r="C45" s="703"/>
      <c r="D45" s="703"/>
      <c r="E45" s="703"/>
      <c r="F45" s="703"/>
      <c r="G45" s="703"/>
      <c r="H45" s="703"/>
      <c r="I45" s="703"/>
      <c r="J45" s="703"/>
      <c r="K45" s="703"/>
      <c r="L45" s="703"/>
      <c r="M45" s="703"/>
      <c r="N45" s="703"/>
      <c r="O45" s="703"/>
      <c r="P45" s="685"/>
      <c r="Q45" s="685"/>
      <c r="R45" s="685"/>
      <c r="S45" s="685"/>
      <c r="T45" s="685"/>
      <c r="U45" s="685"/>
      <c r="V45" s="685"/>
    </row>
    <row r="46" spans="1:22" ht="27.95" customHeight="1" x14ac:dyDescent="0.25">
      <c r="B46" s="703"/>
      <c r="C46" s="703"/>
      <c r="D46" s="703"/>
      <c r="E46" s="703"/>
      <c r="F46" s="703"/>
      <c r="G46" s="703"/>
      <c r="H46" s="703"/>
      <c r="I46" s="703"/>
      <c r="J46" s="703"/>
      <c r="K46" s="703"/>
      <c r="L46" s="703"/>
      <c r="M46" s="703"/>
      <c r="N46" s="703"/>
      <c r="O46" s="703"/>
      <c r="P46" s="703"/>
    </row>
  </sheetData>
  <mergeCells count="24">
    <mergeCell ref="E4:E5"/>
    <mergeCell ref="H4:H5"/>
    <mergeCell ref="E2:N2"/>
    <mergeCell ref="E3:H3"/>
    <mergeCell ref="I3:N3"/>
    <mergeCell ref="N4:N5"/>
    <mergeCell ref="K4:L4"/>
    <mergeCell ref="I4:I5"/>
    <mergeCell ref="J4:J5"/>
    <mergeCell ref="M4:M5"/>
    <mergeCell ref="F4:F5"/>
    <mergeCell ref="G4:G5"/>
    <mergeCell ref="C4:C5"/>
    <mergeCell ref="B4:B5"/>
    <mergeCell ref="D4:D5"/>
    <mergeCell ref="B30:B33"/>
    <mergeCell ref="B37:B38"/>
    <mergeCell ref="B15:B16"/>
    <mergeCell ref="B28:B29"/>
    <mergeCell ref="B17:B19"/>
    <mergeCell ref="B6:B8"/>
    <mergeCell ref="B9:B14"/>
    <mergeCell ref="B20:B27"/>
    <mergeCell ref="B35:B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71" zoomScaleNormal="71" workbookViewId="0">
      <pane xSplit="12" ySplit="2" topLeftCell="AS3" activePane="bottomRight" state="frozen"/>
      <selection pane="topRight" activeCell="M1" sqref="M1"/>
      <selection pane="bottomLeft" activeCell="A3" sqref="A3"/>
      <selection pane="bottomRight" activeCell="AY5" sqref="AY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3.42578125" style="739"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901"/>
      <c r="AH1" s="899" t="s">
        <v>860</v>
      </c>
      <c r="AI1" s="899"/>
      <c r="AJ1" s="899"/>
      <c r="AK1" s="899"/>
      <c r="AL1" s="899"/>
      <c r="AM1" s="899"/>
      <c r="AN1" s="899"/>
      <c r="AO1" s="899"/>
      <c r="AP1" s="344"/>
      <c r="AQ1" s="926" t="s">
        <v>861</v>
      </c>
      <c r="AR1" s="926"/>
      <c r="AS1" s="926"/>
      <c r="AT1" s="926"/>
      <c r="AU1" s="926"/>
      <c r="AV1" s="926"/>
      <c r="AW1" s="926"/>
      <c r="AX1" s="926"/>
      <c r="AY1" s="349"/>
      <c r="AZ1" s="920" t="s">
        <v>862</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345"/>
      <c r="AH2" s="898" t="s">
        <v>30</v>
      </c>
      <c r="AI2" s="898" t="s">
        <v>31</v>
      </c>
      <c r="AJ2" s="898" t="s">
        <v>32</v>
      </c>
      <c r="AK2" s="898" t="s">
        <v>33</v>
      </c>
      <c r="AL2" s="898" t="s">
        <v>74</v>
      </c>
      <c r="AM2" s="898" t="s">
        <v>34</v>
      </c>
      <c r="AN2" s="898" t="s">
        <v>35</v>
      </c>
      <c r="AO2" s="898" t="s">
        <v>36</v>
      </c>
      <c r="AP2" s="346"/>
      <c r="AQ2" s="904" t="s">
        <v>37</v>
      </c>
      <c r="AR2" s="904" t="s">
        <v>38</v>
      </c>
      <c r="AS2" s="904" t="s">
        <v>39</v>
      </c>
      <c r="AT2" s="904" t="s">
        <v>40</v>
      </c>
      <c r="AU2" s="904" t="s">
        <v>75</v>
      </c>
      <c r="AV2" s="904" t="s">
        <v>41</v>
      </c>
      <c r="AW2" s="904" t="s">
        <v>42</v>
      </c>
      <c r="AX2" s="904" t="s">
        <v>43</v>
      </c>
      <c r="AY2" s="350"/>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749" t="s">
        <v>1172</v>
      </c>
      <c r="Y3" s="900"/>
      <c r="Z3" s="900"/>
      <c r="AA3" s="900"/>
      <c r="AB3" s="900"/>
      <c r="AC3" s="900"/>
      <c r="AD3" s="900"/>
      <c r="AE3" s="900"/>
      <c r="AF3" s="900"/>
      <c r="AG3" s="345" t="s">
        <v>44</v>
      </c>
      <c r="AH3" s="898"/>
      <c r="AI3" s="898"/>
      <c r="AJ3" s="898"/>
      <c r="AK3" s="898"/>
      <c r="AL3" s="898"/>
      <c r="AM3" s="898"/>
      <c r="AN3" s="898"/>
      <c r="AO3" s="898"/>
      <c r="AP3" s="346" t="s">
        <v>44</v>
      </c>
      <c r="AQ3" s="904"/>
      <c r="AR3" s="904"/>
      <c r="AS3" s="904"/>
      <c r="AT3" s="904"/>
      <c r="AU3" s="904"/>
      <c r="AV3" s="904"/>
      <c r="AW3" s="904"/>
      <c r="AX3" s="904"/>
      <c r="AY3" s="350" t="s">
        <v>44</v>
      </c>
      <c r="AZ3" s="889"/>
      <c r="BA3" s="889"/>
      <c r="BB3" s="889"/>
      <c r="BC3" s="889"/>
      <c r="BD3" s="889"/>
      <c r="BE3" s="889"/>
      <c r="BF3" s="889"/>
      <c r="BG3" s="889"/>
      <c r="BH3" s="903"/>
      <c r="BI3" s="903"/>
      <c r="BJ3" s="903"/>
      <c r="BK3" s="903"/>
      <c r="BL3" s="902"/>
    </row>
    <row r="4" spans="1:64"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t="s">
        <v>52</v>
      </c>
      <c r="AG4" s="3" t="s">
        <v>68</v>
      </c>
      <c r="AH4" s="4" t="s">
        <v>51</v>
      </c>
      <c r="AI4" s="4" t="s">
        <v>64</v>
      </c>
      <c r="AJ4" s="4" t="s">
        <v>65</v>
      </c>
      <c r="AK4" s="4" t="s">
        <v>66</v>
      </c>
      <c r="AL4" s="4" t="s">
        <v>66</v>
      </c>
      <c r="AM4" s="4" t="s">
        <v>60</v>
      </c>
      <c r="AN4" s="4" t="s">
        <v>67</v>
      </c>
      <c r="AO4" s="4" t="s">
        <v>52</v>
      </c>
      <c r="AP4" s="4"/>
      <c r="AQ4" s="348" t="s">
        <v>51</v>
      </c>
      <c r="AR4" s="348" t="s">
        <v>64</v>
      </c>
      <c r="AS4" s="348" t="s">
        <v>65</v>
      </c>
      <c r="AT4" s="348" t="s">
        <v>66</v>
      </c>
      <c r="AU4" s="348" t="s">
        <v>66</v>
      </c>
      <c r="AV4" s="348" t="s">
        <v>60</v>
      </c>
      <c r="AW4" s="348" t="s">
        <v>67</v>
      </c>
      <c r="AX4" s="348" t="s">
        <v>52</v>
      </c>
      <c r="AY4" s="348"/>
      <c r="AZ4" s="351" t="s">
        <v>51</v>
      </c>
      <c r="BA4" s="351" t="s">
        <v>64</v>
      </c>
      <c r="BB4" s="351" t="s">
        <v>65</v>
      </c>
      <c r="BC4" s="351" t="s">
        <v>66</v>
      </c>
      <c r="BD4" s="351" t="s">
        <v>66</v>
      </c>
      <c r="BE4" s="351" t="s">
        <v>60</v>
      </c>
      <c r="BF4" s="351" t="s">
        <v>67</v>
      </c>
      <c r="BG4" s="351" t="s">
        <v>52</v>
      </c>
      <c r="BH4" s="347" t="s">
        <v>68</v>
      </c>
      <c r="BI4" s="347"/>
      <c r="BJ4" s="398" t="s">
        <v>68</v>
      </c>
      <c r="BK4" s="347"/>
      <c r="BL4" s="902"/>
    </row>
    <row r="5" spans="1:64" ht="35.1" customHeight="1" x14ac:dyDescent="0.2">
      <c r="A5" s="37"/>
      <c r="B5" s="38"/>
      <c r="C5" s="372" t="s">
        <v>154</v>
      </c>
      <c r="D5" s="37"/>
      <c r="E5" s="924" t="s">
        <v>153</v>
      </c>
      <c r="F5" s="38"/>
      <c r="G5" s="37">
        <v>1</v>
      </c>
      <c r="H5" s="360" t="s">
        <v>718</v>
      </c>
      <c r="I5" s="39" t="s">
        <v>78</v>
      </c>
      <c r="J5" s="40" t="s">
        <v>95</v>
      </c>
      <c r="K5" s="40" t="s">
        <v>110</v>
      </c>
      <c r="L5" s="41" t="s">
        <v>126</v>
      </c>
      <c r="M5" s="42">
        <v>1</v>
      </c>
      <c r="N5" s="372" t="s">
        <v>69</v>
      </c>
      <c r="O5" s="372" t="str">
        <f>IF(H5="","",VLOOKUP(H5,'[1]Procedimientos Publicar'!$C$6:$E$85,3,FALSE))</f>
        <v>SECRETARIA GENERAL</v>
      </c>
      <c r="P5" s="372" t="s">
        <v>72</v>
      </c>
      <c r="Q5" s="372"/>
      <c r="R5" s="37"/>
      <c r="S5" s="372"/>
      <c r="T5" s="43">
        <v>1</v>
      </c>
      <c r="U5" s="44"/>
      <c r="V5" s="45">
        <v>43480</v>
      </c>
      <c r="W5" s="356">
        <v>43951</v>
      </c>
      <c r="X5" s="757">
        <v>44134</v>
      </c>
      <c r="Y5" s="38">
        <v>43830</v>
      </c>
      <c r="Z5" s="49" t="s">
        <v>141</v>
      </c>
      <c r="AA5" s="372">
        <v>0.7</v>
      </c>
      <c r="AB5" s="46">
        <f t="shared" ref="AB5:AB31" si="0">(IF(AA5="","",IF(OR($M5=0,$M5="",$Y5=""),"",AA5/$M5)))</f>
        <v>0.7</v>
      </c>
      <c r="AC5" s="43">
        <f>(IF(OR($T5="",AB5=""),"",IF(OR($T5=0,AB5=0),0,IF((AB5*100%)/$T5&gt;100%,100%,(AB5*100%)/$T5))))</f>
        <v>0.7</v>
      </c>
      <c r="AD5" s="8" t="str">
        <f>IF(AA5="","",IF(AC5&lt;100%, IF(AC5&lt;25%, "ALERTA","EN TERMINO"), IF(AC5=100%, "OK", "EN TERMINO")))</f>
        <v>EN TERMINO</v>
      </c>
      <c r="AE5" s="62" t="s">
        <v>728</v>
      </c>
      <c r="AF5" s="14"/>
      <c r="AG5" s="13" t="str">
        <f t="shared" ref="AG5:AG31" si="1">IF(AC5=100%,IF(AC5&gt;25%,"CUMPLIDA","PENDIENTE"),IF(AC5&lt;25%,"INCUMPLIDA","PENDIENTE"))</f>
        <v>PENDIENTE</v>
      </c>
      <c r="AH5" s="447">
        <v>44012</v>
      </c>
      <c r="AI5" s="731" t="s">
        <v>1173</v>
      </c>
      <c r="AJ5" s="754">
        <v>0.7</v>
      </c>
      <c r="AK5" s="7">
        <f>IF(AJ5="","",IF(OR($M5=0,$M5="",AH5=""),"",AJ5/$M5))</f>
        <v>0.7</v>
      </c>
      <c r="AL5" s="6">
        <f>(IF(OR($T5="",AK5=""),"",IF(OR($T5=0,AK5=0),0,IF((AK5*100%)/$T5&gt;100%,100%,(AK5*100%)/$T5))))</f>
        <v>0.7</v>
      </c>
      <c r="AM5" s="8" t="str">
        <f>IF(AJ5="","",IF(AL5&lt;100%, IF(AL5&lt;50%, "ALERTA","EN TERMINO"), IF(AL5=100%, "OK", "EN TERMINO")))</f>
        <v>EN TERMINO</v>
      </c>
      <c r="AN5" s="743" t="s">
        <v>1131</v>
      </c>
      <c r="AO5" s="14"/>
      <c r="AP5" s="738" t="str">
        <f>IF(AL5=100%,IF(AL5&gt;50%,"CUMPLIDA","PENDIENTE"),IF(AL5&lt;50%,"INCUMPLIDA","PENDIENTE"))</f>
        <v>PENDIENTE</v>
      </c>
      <c r="AQ5" s="9">
        <v>44150</v>
      </c>
      <c r="AR5" s="737" t="s">
        <v>1370</v>
      </c>
      <c r="AS5" s="737">
        <v>0.8</v>
      </c>
      <c r="AT5" s="10">
        <f>(IF(AS5="","",IF(OR($M5=0,$M5="",AQ5=""),"",AS5/$M5)))</f>
        <v>0.8</v>
      </c>
      <c r="AU5" s="11">
        <f>(IF(OR($T5="",AT5=""),"",IF(OR($T5=0,AT5=0),0,IF((AT5*100%)/$T5&gt;100%,100%,(AT5*100%)/$T5))))</f>
        <v>0.8</v>
      </c>
      <c r="AV5" s="736" t="str">
        <f>IF(AS5="","",IF(AU5&lt;100%, IF(AU5&lt;100%, "ALERTA","EN TERMINO"), IF(AU5=100%, "OK", "EN TERMINO")))</f>
        <v>ALERTA</v>
      </c>
      <c r="AW5" s="737" t="s">
        <v>1310</v>
      </c>
      <c r="AX5" s="737"/>
      <c r="AY5" s="738" t="str">
        <f>IF(AU5=100%,IF(AU5&gt;25%,"CUMPLIDA","PENDIENTE"),IF(AU5&lt;25%,"INCUMPLIDA","PENDIENTE"))</f>
        <v>PENDIENTE</v>
      </c>
      <c r="AZ5" s="9"/>
      <c r="BA5" s="737"/>
      <c r="BB5" s="737"/>
      <c r="BC5" s="7" t="str">
        <f>(IF(BB5="","",IF(OR($M5=0,$M5="",AZ5=""),"",BB5/$M5)))</f>
        <v/>
      </c>
      <c r="BD5" s="12" t="str">
        <f>(IF(OR($T5="",BC5=""),"",IF(OR($T5=0,BC5=0),0,IF((BC5*100%)/$T5&gt;100%,100%,(BC5*100%)/$T5))))</f>
        <v/>
      </c>
      <c r="BE5" s="736" t="str">
        <f>IF(BB5="","",IF(BD5&lt;100%, IF(BD5&lt;100%, "ALERTA","EN TERMINO"), IF(BD5=100%, "OK", "EN TERMINO")))</f>
        <v/>
      </c>
      <c r="BF5" s="737"/>
      <c r="BG5" s="737"/>
      <c r="BH5" s="738" t="str">
        <f>IF(AL5=100%,"CUMPLIDA","INCUMPLIDA")</f>
        <v>INCUMPLIDA</v>
      </c>
      <c r="BI5" s="847"/>
      <c r="BJ5" s="847" t="str">
        <f>IF(AY5="CUMPLIDA","CERRADO","ABIERTO")</f>
        <v>ABIERTO</v>
      </c>
      <c r="BK5" s="14"/>
    </row>
    <row r="6" spans="1:64" ht="35.1" customHeight="1" x14ac:dyDescent="0.2">
      <c r="A6" s="37"/>
      <c r="B6" s="37"/>
      <c r="C6" s="372" t="s">
        <v>154</v>
      </c>
      <c r="D6" s="37"/>
      <c r="E6" s="924"/>
      <c r="F6" s="37"/>
      <c r="G6" s="37">
        <v>2</v>
      </c>
      <c r="H6" s="360" t="s">
        <v>718</v>
      </c>
      <c r="I6" s="47" t="s">
        <v>79</v>
      </c>
      <c r="J6" s="408"/>
      <c r="K6" s="40" t="s">
        <v>111</v>
      </c>
      <c r="L6" s="41" t="s">
        <v>126</v>
      </c>
      <c r="M6" s="42">
        <v>1</v>
      </c>
      <c r="N6" s="372" t="s">
        <v>69</v>
      </c>
      <c r="O6" s="372" t="str">
        <f>IF(H6="","",VLOOKUP(H6,'[1]Procedimientos Publicar'!$C$6:$E$85,3,FALSE))</f>
        <v>SECRETARIA GENERAL</v>
      </c>
      <c r="P6" s="372" t="s">
        <v>72</v>
      </c>
      <c r="Q6" s="37"/>
      <c r="R6" s="37"/>
      <c r="S6" s="37"/>
      <c r="T6" s="43">
        <v>1</v>
      </c>
      <c r="U6" s="37"/>
      <c r="V6" s="45">
        <v>43480</v>
      </c>
      <c r="W6" s="356">
        <v>43951</v>
      </c>
      <c r="X6" s="757">
        <v>44134</v>
      </c>
      <c r="Y6" s="38">
        <v>43830</v>
      </c>
      <c r="Z6" s="51" t="s">
        <v>141</v>
      </c>
      <c r="AA6" s="37">
        <v>0.7</v>
      </c>
      <c r="AB6" s="46">
        <f t="shared" si="0"/>
        <v>0.7</v>
      </c>
      <c r="AC6" s="43">
        <f>(IF(OR($T6="",AB6=""),"",IF(OR($T6=0,AB6=0),0,IF((AB6*100%)/$T6&gt;100%,100%,(AB6*100%)/$T6))))</f>
        <v>0.7</v>
      </c>
      <c r="AD6" s="8" t="str">
        <f>IF(AA6="","",IF(AC6&lt;100%, IF(AC6&lt;25%, "ALERTA","EN TERMINO"), IF(AC6=100%, "OK", "EN TERMINO")))</f>
        <v>EN TERMINO</v>
      </c>
      <c r="AE6" s="62" t="s">
        <v>728</v>
      </c>
      <c r="AF6" s="14"/>
      <c r="AG6" s="13" t="str">
        <f t="shared" si="1"/>
        <v>PENDIENTE</v>
      </c>
      <c r="AH6" s="447">
        <v>44012</v>
      </c>
      <c r="AI6" s="731" t="s">
        <v>1173</v>
      </c>
      <c r="AJ6" s="753">
        <v>0.7</v>
      </c>
      <c r="AK6" s="7">
        <f t="shared" ref="AK6:AK7" si="2">IF(AJ6="","",IF(OR($M6=0,$M6="",AH6=""),"",AJ6/$M6))</f>
        <v>0.7</v>
      </c>
      <c r="AL6" s="6">
        <f t="shared" ref="AL6:AL7" si="3">(IF(OR($T6="",AK6=""),"",IF(OR($T6=0,AK6=0),0,IF((AK6*100%)/$T6&gt;100%,100%,(AK6*100%)/$T6))))</f>
        <v>0.7</v>
      </c>
      <c r="AM6" s="736" t="str">
        <f t="shared" ref="AM6:AM7" si="4">IF(AJ6="","",IF(AL6&lt;100%, IF(AL6&lt;50%, "ALERTA","EN TERMINO"), IF(AL6=100%, "OK", "EN TERMINO")))</f>
        <v>EN TERMINO</v>
      </c>
      <c r="AN6" s="743" t="s">
        <v>1131</v>
      </c>
      <c r="AP6" s="738" t="str">
        <f t="shared" ref="AP6:AP7" si="5">IF(AL6=100%,IF(AL6&gt;50%,"CUMPLIDA","PENDIENTE"),IF(AL6&lt;50%,"INCUMPLIDA","PENDIENTE"))</f>
        <v>PENDIENTE</v>
      </c>
      <c r="AQ6" s="9">
        <v>44150</v>
      </c>
      <c r="AR6" s="823" t="s">
        <v>1370</v>
      </c>
      <c r="AS6" s="737">
        <v>0.8</v>
      </c>
      <c r="AT6" s="10">
        <f t="shared" ref="AT6:AT7" si="6">(IF(AS6="","",IF(OR($M6=0,$M6="",AQ6=""),"",AS6/$M6)))</f>
        <v>0.8</v>
      </c>
      <c r="AU6" s="11">
        <f t="shared" ref="AU6:AU7" si="7">(IF(OR($T6="",AT6=""),"",IF(OR($T6=0,AT6=0),0,IF((AT6*100%)/$T6&gt;100%,100%,(AT6*100%)/$T6))))</f>
        <v>0.8</v>
      </c>
      <c r="AV6" s="736" t="str">
        <f>IF(AS6="","",IF(AU6&lt;100%, IF(AU6&lt;100%, "ALERTA","EN TERMINO"), IF(AU6=100%, "OK", "EN TERMINO")))</f>
        <v>ALERTA</v>
      </c>
      <c r="AW6" s="737" t="s">
        <v>1310</v>
      </c>
      <c r="AX6" s="739"/>
      <c r="AY6" s="738" t="str">
        <f t="shared" ref="AY5:AY7" si="8">IF(AU6=100%,IF(AU6&gt;25%,"CUMPLIDA","PENDIENTE"),IF(AU6&lt;25%,"INCUMPLIDA","PENDIENTE"))</f>
        <v>PENDIENTE</v>
      </c>
      <c r="AZ6" s="9"/>
      <c r="BA6" s="739"/>
      <c r="BB6" s="739"/>
      <c r="BC6" s="7" t="str">
        <f>(IF(BB6="","",IF(OR($M6=0,$M6="",AZ6=""),"",BB6/$M6)))</f>
        <v/>
      </c>
      <c r="BD6" s="12" t="str">
        <f>(IF(OR($T6="",BC6=""),"",IF(OR($T6=0,BC6=0),0,IF((BC6*100%)/$T6&gt;100%,100%,(BC6*100%)/$T6))))</f>
        <v/>
      </c>
      <c r="BE6" s="736" t="str">
        <f>IF(BB6="","",IF(BD6&lt;100%, IF(BD6&lt;100%, "ALERTA","EN TERMINO"), IF(BD6=100%, "OK", "EN TERMINO")))</f>
        <v/>
      </c>
      <c r="BF6" s="739"/>
      <c r="BG6" s="739"/>
      <c r="BH6" s="738" t="str">
        <f t="shared" ref="BH6" si="9">IF(AL6=100%,"CUMPLIDA","INCUMPLIDA")</f>
        <v>INCUMPLIDA</v>
      </c>
      <c r="BI6" s="739"/>
      <c r="BJ6" s="847" t="str">
        <f t="shared" ref="BJ6:BJ7" si="10">IF(AY6="CUMPLIDA","CERRADO","ABIERTO")</f>
        <v>ABIERTO</v>
      </c>
    </row>
    <row r="7" spans="1:64" ht="35.1" customHeight="1" x14ac:dyDescent="0.2">
      <c r="A7" s="37"/>
      <c r="B7" s="37"/>
      <c r="C7" s="372" t="s">
        <v>154</v>
      </c>
      <c r="D7" s="37"/>
      <c r="E7" s="924"/>
      <c r="F7" s="37"/>
      <c r="G7" s="37">
        <v>3</v>
      </c>
      <c r="H7" s="360" t="s">
        <v>718</v>
      </c>
      <c r="I7" s="39" t="s">
        <v>80</v>
      </c>
      <c r="J7" s="40" t="s">
        <v>96</v>
      </c>
      <c r="K7" s="40" t="s">
        <v>112</v>
      </c>
      <c r="L7" s="40" t="s">
        <v>127</v>
      </c>
      <c r="M7" s="48">
        <v>1</v>
      </c>
      <c r="N7" s="372" t="s">
        <v>69</v>
      </c>
      <c r="O7" s="372" t="str">
        <f>IF(H7="","",VLOOKUP(H7,'[1]Procedimientos Publicar'!$C$6:$E$85,3,FALSE))</f>
        <v>SECRETARIA GENERAL</v>
      </c>
      <c r="P7" s="372" t="s">
        <v>72</v>
      </c>
      <c r="Q7" s="37"/>
      <c r="R7" s="37"/>
      <c r="S7" s="37"/>
      <c r="T7" s="43">
        <v>1</v>
      </c>
      <c r="U7" s="37"/>
      <c r="V7" s="45">
        <v>43480</v>
      </c>
      <c r="W7" s="356">
        <v>43951</v>
      </c>
      <c r="X7" s="757">
        <v>44530</v>
      </c>
      <c r="Y7" s="38">
        <v>43830</v>
      </c>
      <c r="Z7" s="51" t="s">
        <v>142</v>
      </c>
      <c r="AA7" s="37">
        <v>0.5</v>
      </c>
      <c r="AB7" s="46">
        <f t="shared" si="0"/>
        <v>0.5</v>
      </c>
      <c r="AC7" s="43">
        <f>(IF(OR($T7="",AB7=""),"",IF(OR($T7=0,AB7=0),0,IF((AB7*100%)/$T7&gt;100%,100%,(AB7*100%)/$T7))))</f>
        <v>0.5</v>
      </c>
      <c r="AD7" s="8" t="str">
        <f>IF(AA7="","",IF(AC7&lt;100%, IF(AC7&lt;25%, "ALERTA","EN TERMINO"), IF(AC7=100%, "OK", "EN TERMINO")))</f>
        <v>EN TERMINO</v>
      </c>
      <c r="AE7" s="62" t="s">
        <v>728</v>
      </c>
      <c r="AF7" s="14"/>
      <c r="AG7" s="13" t="str">
        <f t="shared" si="1"/>
        <v>PENDIENTE</v>
      </c>
      <c r="AH7" s="447">
        <v>44012</v>
      </c>
      <c r="AI7" s="731" t="s">
        <v>1178</v>
      </c>
      <c r="AJ7" s="753">
        <v>0.5</v>
      </c>
      <c r="AK7" s="7">
        <f t="shared" si="2"/>
        <v>0.5</v>
      </c>
      <c r="AL7" s="6">
        <f t="shared" si="3"/>
        <v>0.5</v>
      </c>
      <c r="AM7" s="736" t="str">
        <f t="shared" si="4"/>
        <v>EN TERMINO</v>
      </c>
      <c r="AN7" s="743" t="s">
        <v>1129</v>
      </c>
      <c r="AP7" s="738" t="str">
        <f t="shared" si="5"/>
        <v>PENDIENTE</v>
      </c>
      <c r="AQ7" s="9">
        <v>44150</v>
      </c>
      <c r="AR7" s="823" t="s">
        <v>1309</v>
      </c>
      <c r="AS7" s="823"/>
      <c r="AT7" s="10" t="str">
        <f t="shared" si="6"/>
        <v/>
      </c>
      <c r="AU7" s="11" t="str">
        <f t="shared" si="7"/>
        <v/>
      </c>
      <c r="AV7" s="736" t="str">
        <f t="shared" ref="AV7" si="11">IF(AS7="","",IF(AU7&lt;100%, IF(AU7&lt;75%, "ALERTA","EN TERMINO"), IF(AU7=100%, "OK", "EN TERMINO")))</f>
        <v/>
      </c>
      <c r="AW7" s="743" t="s">
        <v>1310</v>
      </c>
      <c r="AX7" s="739"/>
      <c r="AY7" s="738" t="str">
        <f t="shared" si="8"/>
        <v>PENDIENTE</v>
      </c>
      <c r="AZ7" s="739"/>
      <c r="BA7" s="739"/>
      <c r="BB7" s="739"/>
      <c r="BC7" s="739"/>
      <c r="BD7" s="739"/>
      <c r="BE7" s="739"/>
      <c r="BF7" s="739"/>
      <c r="BG7" s="739"/>
      <c r="BH7" s="738" t="str">
        <f>IF(AL7=100%,"CUMPLIDA","INCUMPLIDA")</f>
        <v>INCUMPLIDA</v>
      </c>
      <c r="BI7" s="739"/>
      <c r="BJ7" s="847" t="str">
        <f t="shared" si="10"/>
        <v>ABIERTO</v>
      </c>
    </row>
    <row r="8" spans="1:64" ht="35.1" customHeight="1" x14ac:dyDescent="0.2">
      <c r="A8" s="37"/>
      <c r="B8" s="37"/>
      <c r="C8" s="372" t="s">
        <v>154</v>
      </c>
      <c r="D8" s="37"/>
      <c r="E8" s="924"/>
      <c r="F8" s="37"/>
      <c r="G8" s="37">
        <v>4</v>
      </c>
      <c r="H8" s="360" t="s">
        <v>718</v>
      </c>
      <c r="I8" s="39" t="s">
        <v>81</v>
      </c>
      <c r="J8" s="40" t="s">
        <v>97</v>
      </c>
      <c r="K8" s="40" t="s">
        <v>113</v>
      </c>
      <c r="L8" s="40" t="s">
        <v>128</v>
      </c>
      <c r="M8" s="48">
        <v>1</v>
      </c>
      <c r="N8" s="372" t="s">
        <v>69</v>
      </c>
      <c r="O8" s="372" t="str">
        <f>IF(H8="","",VLOOKUP(H8,'[1]Procedimientos Publicar'!$C$6:$E$85,3,FALSE))</f>
        <v>SECRETARIA GENERAL</v>
      </c>
      <c r="P8" s="372" t="s">
        <v>72</v>
      </c>
      <c r="Q8" s="37"/>
      <c r="R8" s="37"/>
      <c r="S8" s="37"/>
      <c r="T8" s="43">
        <v>1</v>
      </c>
      <c r="U8" s="37"/>
      <c r="V8" s="45">
        <v>43480</v>
      </c>
      <c r="W8" s="45">
        <v>43661</v>
      </c>
      <c r="X8" s="45"/>
      <c r="Y8" s="38">
        <v>43830</v>
      </c>
      <c r="Z8" s="51" t="s">
        <v>143</v>
      </c>
      <c r="AA8" s="37">
        <v>1</v>
      </c>
      <c r="AB8" s="46">
        <f t="shared" si="0"/>
        <v>1</v>
      </c>
      <c r="AC8" s="43">
        <f t="shared" ref="AC8:AC31" si="12">(IF(OR($T8="",AB8=""),"",IF(OR($T8=0,AB8=0),0,IF((AB8*100%)/$T8&gt;100%,100%,(AB8*100%)/$T8))))</f>
        <v>1</v>
      </c>
      <c r="AD8" s="8" t="str">
        <f t="shared" ref="AD8:AD31" si="13">IF(AA8="","",IF(AC8&lt;100%, IF(AC8&lt;25%, "ALERTA","EN TERMINO"), IF(AC8=100%, "OK", "EN TERMINO")))</f>
        <v>OK</v>
      </c>
      <c r="AE8" s="63" t="s">
        <v>244</v>
      </c>
      <c r="AF8" s="14"/>
      <c r="AG8" s="13" t="str">
        <f t="shared" si="1"/>
        <v>CUMPLIDA</v>
      </c>
      <c r="AH8" s="739"/>
      <c r="AI8" s="739"/>
      <c r="BH8" s="13" t="str">
        <f t="shared" ref="BH8:BH21" si="14">IF(AC8=100%,"CUMPLIDA","INCUMPLIDA")</f>
        <v>CUMPLIDA</v>
      </c>
      <c r="BJ8" s="740" t="str">
        <f t="shared" ref="BJ8:BJ9" si="15">IF(AG8="CUMPLIDA","CERRADO","ABIERTO")</f>
        <v>CERRADO</v>
      </c>
    </row>
    <row r="9" spans="1:64" ht="35.1" customHeight="1" x14ac:dyDescent="0.25">
      <c r="A9" s="37"/>
      <c r="B9" s="37"/>
      <c r="C9" s="372" t="s">
        <v>154</v>
      </c>
      <c r="D9" s="37"/>
      <c r="E9" s="924"/>
      <c r="F9" s="37"/>
      <c r="G9" s="37">
        <v>5</v>
      </c>
      <c r="H9" s="360" t="s">
        <v>718</v>
      </c>
      <c r="I9" s="39" t="s">
        <v>82</v>
      </c>
      <c r="J9" s="40" t="s">
        <v>98</v>
      </c>
      <c r="K9" s="40" t="s">
        <v>114</v>
      </c>
      <c r="L9" s="40" t="s">
        <v>129</v>
      </c>
      <c r="M9" s="48">
        <v>1</v>
      </c>
      <c r="N9" s="372" t="s">
        <v>69</v>
      </c>
      <c r="O9" s="372" t="str">
        <f>IF(H9="","",VLOOKUP(H9,'[1]Procedimientos Publicar'!$C$6:$E$85,3,FALSE))</f>
        <v>SECRETARIA GENERAL</v>
      </c>
      <c r="P9" s="372" t="s">
        <v>72</v>
      </c>
      <c r="Q9" s="37"/>
      <c r="R9" s="37"/>
      <c r="S9" s="37"/>
      <c r="T9" s="43">
        <v>1</v>
      </c>
      <c r="U9" s="37"/>
      <c r="V9" s="45">
        <v>43480</v>
      </c>
      <c r="W9" s="45">
        <v>43661</v>
      </c>
      <c r="X9" s="45"/>
      <c r="Y9" s="38">
        <v>43830</v>
      </c>
      <c r="Z9" s="49" t="s">
        <v>144</v>
      </c>
      <c r="AA9" s="37">
        <v>1</v>
      </c>
      <c r="AB9" s="46">
        <f t="shared" si="0"/>
        <v>1</v>
      </c>
      <c r="AC9" s="43">
        <f t="shared" si="12"/>
        <v>1</v>
      </c>
      <c r="AD9" s="8" t="str">
        <f t="shared" si="13"/>
        <v>OK</v>
      </c>
      <c r="AE9" s="63" t="s">
        <v>244</v>
      </c>
      <c r="AG9" s="13" t="str">
        <f t="shared" si="1"/>
        <v>CUMPLIDA</v>
      </c>
      <c r="AH9" s="739"/>
      <c r="AI9" s="739"/>
      <c r="BH9" s="13" t="str">
        <f t="shared" si="14"/>
        <v>CUMPLIDA</v>
      </c>
      <c r="BJ9" s="740" t="str">
        <f t="shared" si="15"/>
        <v>CERRADO</v>
      </c>
    </row>
    <row r="10" spans="1:64" ht="35.1" customHeight="1" x14ac:dyDescent="0.2">
      <c r="A10" s="37"/>
      <c r="B10" s="37"/>
      <c r="C10" s="372" t="s">
        <v>154</v>
      </c>
      <c r="D10" s="37"/>
      <c r="E10" s="924"/>
      <c r="F10" s="37"/>
      <c r="G10" s="37">
        <v>6</v>
      </c>
      <c r="H10" s="360" t="s">
        <v>718</v>
      </c>
      <c r="I10" s="39" t="s">
        <v>83</v>
      </c>
      <c r="J10" s="40" t="s">
        <v>99</v>
      </c>
      <c r="K10" s="40" t="s">
        <v>1028</v>
      </c>
      <c r="L10" s="40" t="s">
        <v>130</v>
      </c>
      <c r="M10" s="48">
        <v>1</v>
      </c>
      <c r="N10" s="372" t="s">
        <v>69</v>
      </c>
      <c r="O10" s="372" t="str">
        <f>IF(H10="","",VLOOKUP(H10,'[1]Procedimientos Publicar'!$C$6:$E$85,3,FALSE))</f>
        <v>SECRETARIA GENERAL</v>
      </c>
      <c r="P10" s="372" t="s">
        <v>72</v>
      </c>
      <c r="Q10" s="37"/>
      <c r="R10" s="37"/>
      <c r="S10" s="37"/>
      <c r="T10" s="43">
        <v>1</v>
      </c>
      <c r="U10" s="37"/>
      <c r="V10" s="45">
        <v>43480</v>
      </c>
      <c r="W10" s="356">
        <v>43951</v>
      </c>
      <c r="X10" s="757">
        <v>44134</v>
      </c>
      <c r="Y10" s="38">
        <v>43830</v>
      </c>
      <c r="Z10" s="51" t="s">
        <v>141</v>
      </c>
      <c r="AA10" s="37">
        <v>0.7</v>
      </c>
      <c r="AB10" s="46">
        <f t="shared" si="0"/>
        <v>0.7</v>
      </c>
      <c r="AC10" s="43">
        <f t="shared" si="12"/>
        <v>0.7</v>
      </c>
      <c r="AD10" s="8" t="str">
        <f t="shared" si="13"/>
        <v>EN TERMINO</v>
      </c>
      <c r="AE10" s="62" t="s">
        <v>243</v>
      </c>
      <c r="AG10" s="13" t="str">
        <f t="shared" si="1"/>
        <v>PENDIENTE</v>
      </c>
      <c r="AH10" s="447">
        <v>44012</v>
      </c>
      <c r="AI10" s="731" t="s">
        <v>1173</v>
      </c>
      <c r="AJ10" s="1">
        <v>0.7</v>
      </c>
      <c r="AK10" s="7">
        <f>IF(AJ10="","",IF(OR($M10=0,$M10="",AH10=""),"",AJ10/$M10))</f>
        <v>0.7</v>
      </c>
      <c r="AL10" s="6">
        <f>(IF(OR($T10="",AK10=""),"",IF(OR($T10=0,AK10=0),0,IF((AK10*100%)/$T10&gt;100%,100%,(AK10*100%)/$T10))))</f>
        <v>0.7</v>
      </c>
      <c r="AM10" s="736" t="str">
        <f>IF(AJ10="","",IF(AL10&lt;100%, IF(AL10&lt;50%, "ALERTA","EN TERMINO"), IF(AL10=100%, "OK", "EN TERMINO")))</f>
        <v>EN TERMINO</v>
      </c>
      <c r="AN10" s="743" t="s">
        <v>1131</v>
      </c>
      <c r="AP10" s="738" t="str">
        <f>IF(AL10=100%,IF(AL10&gt;50%,"CUMPLIDA","PENDIENTE"),IF(AL10&lt;50%,"INCUMPLIDA","PENDIENTE"))</f>
        <v>PENDIENTE</v>
      </c>
      <c r="AQ10" s="9">
        <v>44150</v>
      </c>
      <c r="AR10" s="823" t="s">
        <v>1371</v>
      </c>
      <c r="AS10" s="854">
        <v>100</v>
      </c>
      <c r="AT10" s="10">
        <f t="shared" ref="AT10" si="16">(IF(AS10="","",IF(OR($M10=0,$M10="",AQ10=""),"",AS10/$M10)))</f>
        <v>100</v>
      </c>
      <c r="AU10" s="11">
        <f t="shared" ref="AU10" si="17">(IF(OR($T10="",AT10=""),"",IF(OR($T10=0,AT10=0),0,IF((AT10*100%)/$T10&gt;100%,100%,(AT10*100%)/$T10))))</f>
        <v>1</v>
      </c>
      <c r="AV10" s="736" t="str">
        <f t="shared" ref="AV10" si="18">IF(AS10="","",IF(AU10&lt;100%, IF(AU10&lt;75%, "ALERTA","EN TERMINO"), IF(AU10=100%, "OK", "EN TERMINO")))</f>
        <v>OK</v>
      </c>
      <c r="AW10" s="737" t="s">
        <v>1310</v>
      </c>
      <c r="AX10" s="739"/>
      <c r="AY10" s="738" t="str">
        <f t="shared" ref="AY10" si="19">IF(AU10=100%,IF(AU10&gt;25%,"CUMPLIDA","PENDIENTE"),IF(AU10&lt;25%,"INCUMPLIDA","PENDIENTE"))</f>
        <v>CUMPLIDA</v>
      </c>
      <c r="AZ10" s="739"/>
      <c r="BA10" s="739"/>
      <c r="BB10" s="739"/>
      <c r="BC10" s="739"/>
      <c r="BD10" s="739"/>
      <c r="BE10" s="739"/>
      <c r="BF10" s="739"/>
      <c r="BG10" s="739"/>
      <c r="BH10" s="738" t="str">
        <f>IF(AL10=100%,"CUMPLIDA","INCUMPLIDA")</f>
        <v>INCUMPLIDA</v>
      </c>
      <c r="BI10" s="739"/>
      <c r="BJ10" s="847" t="str">
        <f t="shared" ref="BJ10" si="20">IF(AY10="CUMPLIDA","CERRADO","ABIERTO")</f>
        <v>CERRADO</v>
      </c>
    </row>
    <row r="11" spans="1:64" ht="35.1" customHeight="1" x14ac:dyDescent="0.2">
      <c r="A11" s="37"/>
      <c r="B11" s="37"/>
      <c r="C11" s="372" t="s">
        <v>154</v>
      </c>
      <c r="D11" s="37"/>
      <c r="E11" s="924"/>
      <c r="F11" s="37"/>
      <c r="G11" s="37">
        <v>7</v>
      </c>
      <c r="H11" s="360" t="s">
        <v>718</v>
      </c>
      <c r="I11" s="39" t="s">
        <v>84</v>
      </c>
      <c r="J11" s="40" t="s">
        <v>100</v>
      </c>
      <c r="K11" s="40" t="s">
        <v>116</v>
      </c>
      <c r="L11" s="40" t="s">
        <v>131</v>
      </c>
      <c r="M11" s="48">
        <v>1</v>
      </c>
      <c r="N11" s="372" t="s">
        <v>69</v>
      </c>
      <c r="O11" s="372" t="str">
        <f>IF(H11="","",VLOOKUP(H11,'[1]Procedimientos Publicar'!$C$6:$E$85,3,FALSE))</f>
        <v>SECRETARIA GENERAL</v>
      </c>
      <c r="P11" s="372" t="s">
        <v>72</v>
      </c>
      <c r="Q11" s="37"/>
      <c r="R11" s="37"/>
      <c r="S11" s="37"/>
      <c r="T11" s="43">
        <v>1</v>
      </c>
      <c r="U11" s="37"/>
      <c r="V11" s="45">
        <v>43480</v>
      </c>
      <c r="W11" s="45">
        <v>43661</v>
      </c>
      <c r="X11" s="45"/>
      <c r="Y11" s="38">
        <v>43830</v>
      </c>
      <c r="Z11" s="51" t="s">
        <v>145</v>
      </c>
      <c r="AA11" s="37">
        <v>1</v>
      </c>
      <c r="AB11" s="46">
        <f t="shared" si="0"/>
        <v>1</v>
      </c>
      <c r="AC11" s="43">
        <f t="shared" si="12"/>
        <v>1</v>
      </c>
      <c r="AD11" s="8" t="str">
        <f t="shared" si="13"/>
        <v>OK</v>
      </c>
      <c r="AE11" s="63" t="s">
        <v>244</v>
      </c>
      <c r="AG11" s="13" t="str">
        <f t="shared" si="1"/>
        <v>CUMPLIDA</v>
      </c>
      <c r="AH11" s="739"/>
      <c r="AI11" s="739"/>
      <c r="BH11" s="13" t="str">
        <f t="shared" si="14"/>
        <v>CUMPLIDA</v>
      </c>
      <c r="BJ11" s="399" t="str">
        <f>IF(AG11="CUMPLIDA","CERRADO","ABIERTO")</f>
        <v>CERRADO</v>
      </c>
    </row>
    <row r="12" spans="1:64" ht="35.1" customHeight="1" x14ac:dyDescent="0.2">
      <c r="A12" s="37"/>
      <c r="B12" s="37"/>
      <c r="C12" s="372" t="s">
        <v>154</v>
      </c>
      <c r="D12" s="37"/>
      <c r="E12" s="924"/>
      <c r="F12" s="37"/>
      <c r="G12" s="37">
        <v>8</v>
      </c>
      <c r="H12" s="360" t="s">
        <v>718</v>
      </c>
      <c r="I12" s="39" t="s">
        <v>85</v>
      </c>
      <c r="J12" s="40" t="s">
        <v>101</v>
      </c>
      <c r="K12" s="40" t="s">
        <v>1029</v>
      </c>
      <c r="L12" s="40" t="s">
        <v>132</v>
      </c>
      <c r="M12" s="48">
        <v>1</v>
      </c>
      <c r="N12" s="372" t="s">
        <v>69</v>
      </c>
      <c r="O12" s="372" t="str">
        <f>IF(H12="","",VLOOKUP(H12,'[1]Procedimientos Publicar'!$C$6:$E$85,3,FALSE))</f>
        <v>SECRETARIA GENERAL</v>
      </c>
      <c r="P12" s="372" t="s">
        <v>72</v>
      </c>
      <c r="Q12" s="37"/>
      <c r="R12" s="37"/>
      <c r="S12" s="37"/>
      <c r="T12" s="43">
        <v>1</v>
      </c>
      <c r="U12" s="37"/>
      <c r="V12" s="45">
        <v>43480</v>
      </c>
      <c r="W12" s="45">
        <v>43661</v>
      </c>
      <c r="X12" s="757">
        <v>44530</v>
      </c>
      <c r="Y12" s="38">
        <v>43830</v>
      </c>
      <c r="Z12" s="51" t="s">
        <v>1030</v>
      </c>
      <c r="AA12" s="37">
        <v>0.5</v>
      </c>
      <c r="AB12" s="46">
        <f t="shared" si="0"/>
        <v>0.5</v>
      </c>
      <c r="AC12" s="43">
        <f t="shared" si="12"/>
        <v>0.5</v>
      </c>
      <c r="AD12" s="8" t="str">
        <f t="shared" si="13"/>
        <v>EN TERMINO</v>
      </c>
      <c r="AE12" s="62" t="s">
        <v>245</v>
      </c>
      <c r="AG12" s="13" t="str">
        <f t="shared" si="1"/>
        <v>PENDIENTE</v>
      </c>
      <c r="AH12" s="447">
        <v>44012</v>
      </c>
      <c r="AI12" s="731" t="s">
        <v>1179</v>
      </c>
      <c r="AJ12" s="753">
        <v>0.5</v>
      </c>
      <c r="AK12" s="7">
        <f>IF(AJ12="","",IF(OR($M12=0,$M12="",AH12=""),"",AJ12/$M12))</f>
        <v>0.5</v>
      </c>
      <c r="AL12" s="6">
        <f>(IF(OR($T12="",AK12=""),"",IF(OR($T12=0,AK12=0),0,IF((AK12*100%)/$T12&gt;100%,100%,(AK12*100%)/$T12))))</f>
        <v>0.5</v>
      </c>
      <c r="AM12" s="736" t="str">
        <f>IF(AJ12="","",IF(AL12&lt;100%, IF(AL12&lt;50%, "ALERTA","EN TERMINO"), IF(AL12=100%, "OK", "EN TERMINO")))</f>
        <v>EN TERMINO</v>
      </c>
      <c r="AN12" s="743" t="s">
        <v>1131</v>
      </c>
      <c r="AP12" s="738" t="str">
        <f>IF(AL12=100%,IF(AL12&gt;50%,"CUMPLIDA","PENDIENTE"),IF(AL12&lt;50%,"INCUMPLIDA","PENDIENTE"))</f>
        <v>PENDIENTE</v>
      </c>
      <c r="AQ12" s="9">
        <v>44150</v>
      </c>
      <c r="AR12" s="823" t="s">
        <v>1372</v>
      </c>
      <c r="AS12" s="854">
        <v>0.5</v>
      </c>
      <c r="AT12" s="10">
        <f t="shared" ref="AT12:AT18" si="21">(IF(AS12="","",IF(OR($M12=0,$M12="",AQ12=""),"",AS12/$M12)))</f>
        <v>0.5</v>
      </c>
      <c r="AU12" s="11">
        <f t="shared" ref="AU12:AU18" si="22">(IF(OR($T12="",AT12=""),"",IF(OR($T12=0,AT12=0),0,IF((AT12*100%)/$T12&gt;100%,100%,(AT12*100%)/$T12))))</f>
        <v>0.5</v>
      </c>
      <c r="AV12" s="736" t="str">
        <f t="shared" ref="AV12:AV15" si="23">IF(AS12="","",IF(AU12&lt;100%, IF(AU12&lt;75%, "ALERTA","EN TERMINO"), IF(AU12=100%, "OK", "EN TERMINO")))</f>
        <v>ALERTA</v>
      </c>
      <c r="AW12" s="743" t="s">
        <v>1373</v>
      </c>
      <c r="AX12" s="739"/>
      <c r="AY12" s="738" t="str">
        <f t="shared" ref="AY12:AY18" si="24">IF(AU12=100%,IF(AU12&gt;25%,"CUMPLIDA","PENDIENTE"),IF(AU12&lt;25%,"INCUMPLIDA","PENDIENTE"))</f>
        <v>PENDIENTE</v>
      </c>
      <c r="AZ12" s="739"/>
      <c r="BA12" s="739"/>
      <c r="BB12" s="739"/>
      <c r="BC12" s="739"/>
      <c r="BD12" s="739"/>
      <c r="BE12" s="739"/>
      <c r="BF12" s="739"/>
      <c r="BG12" s="739"/>
      <c r="BH12" s="738" t="str">
        <f t="shared" ref="BH12:BH18" si="25">IF(AL12=100%,"CUMPLIDA","INCUMPLIDA")</f>
        <v>INCUMPLIDA</v>
      </c>
      <c r="BI12" s="739"/>
      <c r="BJ12" s="847" t="str">
        <f t="shared" ref="BJ12:BJ18" si="26">IF(AY12="CUMPLIDA","CERRADO","ABIERTO")</f>
        <v>ABIERTO</v>
      </c>
    </row>
    <row r="13" spans="1:64" ht="35.1" customHeight="1" x14ac:dyDescent="0.2">
      <c r="A13" s="37"/>
      <c r="B13" s="37"/>
      <c r="C13" s="372" t="s">
        <v>154</v>
      </c>
      <c r="D13" s="37"/>
      <c r="E13" s="924"/>
      <c r="F13" s="37"/>
      <c r="G13" s="37">
        <v>9</v>
      </c>
      <c r="H13" s="360" t="s">
        <v>718</v>
      </c>
      <c r="I13" s="49" t="s">
        <v>1031</v>
      </c>
      <c r="J13" s="40" t="s">
        <v>102</v>
      </c>
      <c r="K13" s="40" t="s">
        <v>118</v>
      </c>
      <c r="L13" s="40" t="s">
        <v>133</v>
      </c>
      <c r="M13" s="48">
        <v>1</v>
      </c>
      <c r="N13" s="372" t="s">
        <v>69</v>
      </c>
      <c r="O13" s="372" t="str">
        <f>IF(H13="","",VLOOKUP(H13,'[1]Procedimientos Publicar'!$C$6:$E$85,3,FALSE))</f>
        <v>SECRETARIA GENERAL</v>
      </c>
      <c r="P13" s="372" t="s">
        <v>72</v>
      </c>
      <c r="Q13" s="37"/>
      <c r="R13" s="37"/>
      <c r="S13" s="37"/>
      <c r="T13" s="43">
        <v>1</v>
      </c>
      <c r="U13" s="37"/>
      <c r="V13" s="45">
        <v>43480</v>
      </c>
      <c r="W13" s="356">
        <v>43951</v>
      </c>
      <c r="X13" s="757">
        <v>44134</v>
      </c>
      <c r="Y13" s="38">
        <v>43830</v>
      </c>
      <c r="Z13" s="49" t="s">
        <v>146</v>
      </c>
      <c r="AA13" s="37">
        <v>0</v>
      </c>
      <c r="AB13" s="46">
        <f t="shared" si="0"/>
        <v>0</v>
      </c>
      <c r="AC13" s="43">
        <f t="shared" si="12"/>
        <v>0</v>
      </c>
      <c r="AD13" s="8" t="str">
        <f t="shared" si="13"/>
        <v>ALERTA</v>
      </c>
      <c r="AE13" s="64" t="s">
        <v>246</v>
      </c>
      <c r="AG13" s="13" t="str">
        <f t="shared" si="1"/>
        <v>INCUMPLIDA</v>
      </c>
      <c r="AH13" s="447">
        <v>44012</v>
      </c>
      <c r="AI13" s="731" t="s">
        <v>1177</v>
      </c>
      <c r="AJ13" s="753">
        <v>0.5</v>
      </c>
      <c r="AK13" s="7">
        <f t="shared" ref="AK13:AK15" si="27">IF(AJ13="","",IF(OR($M13=0,$M13="",AH13=""),"",AJ13/$M13))</f>
        <v>0.5</v>
      </c>
      <c r="AL13" s="6">
        <f t="shared" ref="AL13:AL15" si="28">(IF(OR($T13="",AK13=""),"",IF(OR($T13=0,AK13=0),0,IF((AK13*100%)/$T13&gt;100%,100%,(AK13*100%)/$T13))))</f>
        <v>0.5</v>
      </c>
      <c r="AM13" s="736" t="str">
        <f t="shared" ref="AM13:AM15" si="29">IF(AJ13="","",IF(AL13&lt;100%, IF(AL13&lt;50%, "ALERTA","EN TERMINO"), IF(AL13=100%, "OK", "EN TERMINO")))</f>
        <v>EN TERMINO</v>
      </c>
      <c r="AN13" s="743" t="s">
        <v>1131</v>
      </c>
      <c r="AO13" s="753"/>
      <c r="AP13" s="738" t="str">
        <f t="shared" ref="AP13:AP20" si="30">IF(AL13=100%,IF(AL13&gt;50%,"CUMPLIDA","PENDIENTE"),IF(AL13&lt;50%,"INCUMPLIDA","PENDIENTE"))</f>
        <v>PENDIENTE</v>
      </c>
      <c r="AQ13" s="9">
        <v>44150</v>
      </c>
      <c r="AR13" s="823" t="s">
        <v>1374</v>
      </c>
      <c r="AS13" s="854">
        <v>0.8</v>
      </c>
      <c r="AT13" s="10">
        <f t="shared" si="21"/>
        <v>0.8</v>
      </c>
      <c r="AU13" s="11">
        <f t="shared" si="22"/>
        <v>0.8</v>
      </c>
      <c r="AV13" s="736" t="str">
        <f>IF(AS13="","",IF(AU13&lt;100%, IF(AU13&lt;100%, "ALERTA","EN TERMINO"), IF(AU13=100%, "OK", "EN TERMINO")))</f>
        <v>ALERTA</v>
      </c>
      <c r="AW13" s="737" t="s">
        <v>1310</v>
      </c>
      <c r="AX13" s="739"/>
      <c r="AY13" s="738" t="str">
        <f t="shared" si="24"/>
        <v>PENDIENTE</v>
      </c>
      <c r="AZ13" s="739"/>
      <c r="BA13" s="739"/>
      <c r="BB13" s="739"/>
      <c r="BC13" s="739"/>
      <c r="BD13" s="739"/>
      <c r="BE13" s="739"/>
      <c r="BF13" s="739"/>
      <c r="BG13" s="739"/>
      <c r="BH13" s="738" t="str">
        <f t="shared" si="25"/>
        <v>INCUMPLIDA</v>
      </c>
      <c r="BI13" s="739"/>
      <c r="BJ13" s="847" t="str">
        <f t="shared" si="26"/>
        <v>ABIERTO</v>
      </c>
    </row>
    <row r="14" spans="1:64" ht="35.1" customHeight="1" x14ac:dyDescent="0.2">
      <c r="A14" s="37"/>
      <c r="B14" s="37"/>
      <c r="C14" s="372" t="s">
        <v>154</v>
      </c>
      <c r="D14" s="37"/>
      <c r="E14" s="924"/>
      <c r="F14" s="37"/>
      <c r="G14" s="37">
        <v>10</v>
      </c>
      <c r="H14" s="360" t="s">
        <v>718</v>
      </c>
      <c r="I14" s="39" t="s">
        <v>87</v>
      </c>
      <c r="J14" s="40" t="s">
        <v>102</v>
      </c>
      <c r="K14" s="40" t="s">
        <v>118</v>
      </c>
      <c r="L14" s="40" t="s">
        <v>133</v>
      </c>
      <c r="M14" s="48">
        <v>1</v>
      </c>
      <c r="N14" s="372" t="s">
        <v>69</v>
      </c>
      <c r="O14" s="372" t="str">
        <f>IF(H14="","",VLOOKUP(H14,'[1]Procedimientos Publicar'!$C$6:$E$85,3,FALSE))</f>
        <v>SECRETARIA GENERAL</v>
      </c>
      <c r="P14" s="372" t="s">
        <v>72</v>
      </c>
      <c r="Q14" s="37"/>
      <c r="R14" s="37"/>
      <c r="S14" s="37"/>
      <c r="T14" s="43">
        <v>1</v>
      </c>
      <c r="U14" s="37"/>
      <c r="V14" s="45">
        <v>43480</v>
      </c>
      <c r="W14" s="356">
        <v>43951</v>
      </c>
      <c r="X14" s="757">
        <v>44134</v>
      </c>
      <c r="Y14" s="38">
        <v>43830</v>
      </c>
      <c r="Z14" s="52"/>
      <c r="AA14" s="37">
        <v>0</v>
      </c>
      <c r="AB14" s="46">
        <f t="shared" si="0"/>
        <v>0</v>
      </c>
      <c r="AC14" s="43">
        <f t="shared" si="12"/>
        <v>0</v>
      </c>
      <c r="AD14" s="8" t="str">
        <f t="shared" si="13"/>
        <v>ALERTA</v>
      </c>
      <c r="AE14" s="64" t="s">
        <v>246</v>
      </c>
      <c r="AG14" s="13" t="str">
        <f t="shared" si="1"/>
        <v>INCUMPLIDA</v>
      </c>
      <c r="AH14" s="447">
        <v>44012</v>
      </c>
      <c r="AI14" s="731" t="s">
        <v>1174</v>
      </c>
      <c r="AJ14" s="753">
        <v>0.5</v>
      </c>
      <c r="AK14" s="7">
        <f t="shared" si="27"/>
        <v>0.5</v>
      </c>
      <c r="AL14" s="6">
        <f t="shared" si="28"/>
        <v>0.5</v>
      </c>
      <c r="AM14" s="736" t="str">
        <f t="shared" si="29"/>
        <v>EN TERMINO</v>
      </c>
      <c r="AN14" s="743" t="s">
        <v>1131</v>
      </c>
      <c r="AO14" s="753"/>
      <c r="AP14" s="738" t="str">
        <f t="shared" si="30"/>
        <v>PENDIENTE</v>
      </c>
      <c r="AQ14" s="9">
        <v>44150</v>
      </c>
      <c r="AR14" s="823" t="s">
        <v>1374</v>
      </c>
      <c r="AS14" s="854">
        <v>0.8</v>
      </c>
      <c r="AT14" s="10">
        <f t="shared" si="21"/>
        <v>0.8</v>
      </c>
      <c r="AU14" s="11">
        <f t="shared" si="22"/>
        <v>0.8</v>
      </c>
      <c r="AV14" s="736" t="str">
        <f>IF(AS14="","",IF(AU14&lt;100%, IF(AU14&lt;100%, "ALERTA","EN TERMINO"), IF(AU14=100%, "OK", "EN TERMINO")))</f>
        <v>ALERTA</v>
      </c>
      <c r="AW14" s="737" t="s">
        <v>1310</v>
      </c>
      <c r="AX14" s="739"/>
      <c r="AY14" s="738" t="str">
        <f t="shared" si="24"/>
        <v>PENDIENTE</v>
      </c>
      <c r="AZ14" s="739"/>
      <c r="BA14" s="739"/>
      <c r="BB14" s="739"/>
      <c r="BC14" s="739"/>
      <c r="BD14" s="739"/>
      <c r="BE14" s="739"/>
      <c r="BF14" s="739"/>
      <c r="BG14" s="739"/>
      <c r="BH14" s="738" t="str">
        <f t="shared" si="25"/>
        <v>INCUMPLIDA</v>
      </c>
      <c r="BI14" s="739"/>
      <c r="BJ14" s="847" t="str">
        <f t="shared" si="26"/>
        <v>ABIERTO</v>
      </c>
    </row>
    <row r="15" spans="1:64" ht="35.1" customHeight="1" x14ac:dyDescent="0.2">
      <c r="A15" s="37"/>
      <c r="B15" s="37"/>
      <c r="C15" s="372" t="s">
        <v>154</v>
      </c>
      <c r="D15" s="37"/>
      <c r="E15" s="924"/>
      <c r="F15" s="37"/>
      <c r="G15" s="37">
        <v>11</v>
      </c>
      <c r="H15" s="360" t="s">
        <v>718</v>
      </c>
      <c r="I15" s="39" t="s">
        <v>1032</v>
      </c>
      <c r="J15" s="40" t="s">
        <v>103</v>
      </c>
      <c r="K15" s="40" t="s">
        <v>119</v>
      </c>
      <c r="L15" s="40" t="s">
        <v>134</v>
      </c>
      <c r="M15" s="48">
        <v>1</v>
      </c>
      <c r="N15" s="372" t="s">
        <v>69</v>
      </c>
      <c r="O15" s="372" t="str">
        <f>IF(H15="","",VLOOKUP(H15,'[1]Procedimientos Publicar'!$C$6:$E$85,3,FALSE))</f>
        <v>SECRETARIA GENERAL</v>
      </c>
      <c r="P15" s="372" t="s">
        <v>72</v>
      </c>
      <c r="Q15" s="37"/>
      <c r="R15" s="37"/>
      <c r="S15" s="37"/>
      <c r="T15" s="43">
        <v>1</v>
      </c>
      <c r="U15" s="37"/>
      <c r="V15" s="45">
        <v>43480</v>
      </c>
      <c r="W15" s="45">
        <v>43661</v>
      </c>
      <c r="X15" s="45">
        <v>44285</v>
      </c>
      <c r="Y15" s="38">
        <v>43830</v>
      </c>
      <c r="Z15" s="49" t="s">
        <v>147</v>
      </c>
      <c r="AA15" s="37">
        <v>0</v>
      </c>
      <c r="AB15" s="46">
        <f t="shared" si="0"/>
        <v>0</v>
      </c>
      <c r="AC15" s="43">
        <f t="shared" si="12"/>
        <v>0</v>
      </c>
      <c r="AD15" s="8" t="str">
        <f t="shared" si="13"/>
        <v>ALERTA</v>
      </c>
      <c r="AE15" s="62" t="s">
        <v>247</v>
      </c>
      <c r="AG15" s="13" t="str">
        <f t="shared" si="1"/>
        <v>INCUMPLIDA</v>
      </c>
      <c r="AH15" s="447">
        <v>44012</v>
      </c>
      <c r="AI15" s="731" t="s">
        <v>1175</v>
      </c>
      <c r="AJ15" s="740">
        <v>0.5</v>
      </c>
      <c r="AK15" s="7">
        <f t="shared" si="27"/>
        <v>0.5</v>
      </c>
      <c r="AL15" s="6">
        <f t="shared" si="28"/>
        <v>0.5</v>
      </c>
      <c r="AM15" s="736" t="str">
        <f t="shared" si="29"/>
        <v>EN TERMINO</v>
      </c>
      <c r="AN15" s="743" t="s">
        <v>1131</v>
      </c>
      <c r="AP15" s="738" t="str">
        <f t="shared" si="30"/>
        <v>PENDIENTE</v>
      </c>
      <c r="AQ15" s="9">
        <v>44150</v>
      </c>
      <c r="AR15" s="823" t="s">
        <v>1372</v>
      </c>
      <c r="AS15" s="854">
        <v>0.5</v>
      </c>
      <c r="AT15" s="10">
        <f t="shared" si="21"/>
        <v>0.5</v>
      </c>
      <c r="AU15" s="11">
        <f t="shared" si="22"/>
        <v>0.5</v>
      </c>
      <c r="AV15" s="736" t="str">
        <f t="shared" si="23"/>
        <v>ALERTA</v>
      </c>
      <c r="AW15" s="743" t="s">
        <v>1373</v>
      </c>
      <c r="AX15" s="739"/>
      <c r="AY15" s="738" t="str">
        <f t="shared" si="24"/>
        <v>PENDIENTE</v>
      </c>
      <c r="AZ15" s="739"/>
      <c r="BA15" s="739"/>
      <c r="BB15" s="739"/>
      <c r="BC15" s="739"/>
      <c r="BD15" s="739"/>
      <c r="BE15" s="739"/>
      <c r="BF15" s="739"/>
      <c r="BG15" s="739"/>
      <c r="BH15" s="738" t="str">
        <f t="shared" si="25"/>
        <v>INCUMPLIDA</v>
      </c>
      <c r="BI15" s="739"/>
      <c r="BJ15" s="847" t="str">
        <f t="shared" si="26"/>
        <v>ABIERTO</v>
      </c>
    </row>
    <row r="16" spans="1:64" ht="35.1" customHeight="1" x14ac:dyDescent="0.2">
      <c r="A16" s="37"/>
      <c r="B16" s="37"/>
      <c r="C16" s="372" t="s">
        <v>154</v>
      </c>
      <c r="D16" s="37"/>
      <c r="E16" s="924"/>
      <c r="F16" s="37"/>
      <c r="G16" s="37">
        <v>12</v>
      </c>
      <c r="H16" s="360" t="s">
        <v>718</v>
      </c>
      <c r="I16" s="47" t="s">
        <v>1033</v>
      </c>
      <c r="J16" s="40" t="s">
        <v>104</v>
      </c>
      <c r="K16" s="40" t="s">
        <v>1034</v>
      </c>
      <c r="L16" s="40" t="s">
        <v>135</v>
      </c>
      <c r="M16" s="48">
        <v>1</v>
      </c>
      <c r="N16" s="372" t="s">
        <v>69</v>
      </c>
      <c r="O16" s="372" t="str">
        <f>IF(H16="","",VLOOKUP(H16,'[1]Procedimientos Publicar'!$C$6:$E$85,3,FALSE))</f>
        <v>SECRETARIA GENERAL</v>
      </c>
      <c r="P16" s="372" t="s">
        <v>72</v>
      </c>
      <c r="Q16" s="37"/>
      <c r="R16" s="37"/>
      <c r="S16" s="37"/>
      <c r="T16" s="43">
        <v>1</v>
      </c>
      <c r="U16" s="37"/>
      <c r="V16" s="45">
        <v>43480</v>
      </c>
      <c r="W16" s="356">
        <v>43951</v>
      </c>
      <c r="X16" s="757">
        <v>44119</v>
      </c>
      <c r="Y16" s="38">
        <v>43830</v>
      </c>
      <c r="Z16" s="49" t="s">
        <v>148</v>
      </c>
      <c r="AA16" s="37">
        <v>0</v>
      </c>
      <c r="AB16" s="46">
        <f t="shared" si="0"/>
        <v>0</v>
      </c>
      <c r="AC16" s="43">
        <f t="shared" si="12"/>
        <v>0</v>
      </c>
      <c r="AD16" s="8" t="str">
        <f t="shared" si="13"/>
        <v>ALERTA</v>
      </c>
      <c r="AE16" s="64" t="s">
        <v>246</v>
      </c>
      <c r="AG16" s="13" t="str">
        <f t="shared" si="1"/>
        <v>INCUMPLIDA</v>
      </c>
      <c r="AH16" s="447">
        <v>44012</v>
      </c>
      <c r="AI16" s="731" t="s">
        <v>1176</v>
      </c>
      <c r="AJ16" s="1">
        <v>0.9</v>
      </c>
      <c r="AK16" s="7">
        <f>IF(AJ16="","",IF(OR($M16=0,$M16="",AH16=""),"",AJ16/$M16))</f>
        <v>0.9</v>
      </c>
      <c r="AL16" s="6">
        <f>(IF(OR($T16="",AK16=""),"",IF(OR($T16=0,AK16=0),0,IF((AK16*100%)/$T16&gt;100%,100%,(AK16*100%)/$T16))))</f>
        <v>0.9</v>
      </c>
      <c r="AM16" s="736" t="str">
        <f>IF(AJ16="","",IF(AL16&lt;100%, IF(AL16&lt;50%, "ALERTA","EN TERMINO"), IF(AL16=100%, "OK", "EN TERMINO")))</f>
        <v>EN TERMINO</v>
      </c>
      <c r="AN16" s="743" t="s">
        <v>1131</v>
      </c>
      <c r="AP16" s="738" t="str">
        <f t="shared" si="30"/>
        <v>PENDIENTE</v>
      </c>
      <c r="AQ16" s="9">
        <v>44150</v>
      </c>
      <c r="AR16" s="823" t="s">
        <v>1372</v>
      </c>
      <c r="AS16" s="854">
        <v>0.5</v>
      </c>
      <c r="AT16" s="10">
        <f t="shared" si="21"/>
        <v>0.5</v>
      </c>
      <c r="AU16" s="11">
        <f t="shared" si="22"/>
        <v>0.5</v>
      </c>
      <c r="AV16" s="736" t="str">
        <f>IF(AS16="","",IF(AU16&lt;100%, IF(AU16&lt;100%, "ALERTA","EN TERMINO"), IF(AU16=100%, "OK", "EN TERMINO")))</f>
        <v>ALERTA</v>
      </c>
      <c r="AW16" s="737" t="s">
        <v>1373</v>
      </c>
      <c r="AX16" s="739"/>
      <c r="AY16" s="738" t="str">
        <f t="shared" si="24"/>
        <v>PENDIENTE</v>
      </c>
      <c r="AZ16" s="739"/>
      <c r="BA16" s="739"/>
      <c r="BB16" s="739"/>
      <c r="BC16" s="739"/>
      <c r="BD16" s="739"/>
      <c r="BE16" s="739"/>
      <c r="BF16" s="739"/>
      <c r="BG16" s="739"/>
      <c r="BH16" s="738" t="str">
        <f t="shared" si="25"/>
        <v>INCUMPLIDA</v>
      </c>
      <c r="BI16" s="739"/>
      <c r="BJ16" s="847" t="str">
        <f t="shared" si="26"/>
        <v>ABIERTO</v>
      </c>
    </row>
    <row r="17" spans="1:62" ht="35.1" customHeight="1" x14ac:dyDescent="0.2">
      <c r="A17" s="37"/>
      <c r="B17" s="37"/>
      <c r="C17" s="372" t="s">
        <v>154</v>
      </c>
      <c r="D17" s="37"/>
      <c r="E17" s="924"/>
      <c r="F17" s="37"/>
      <c r="G17" s="37">
        <v>13</v>
      </c>
      <c r="H17" s="360" t="s">
        <v>718</v>
      </c>
      <c r="I17" s="49" t="s">
        <v>90</v>
      </c>
      <c r="J17" s="40" t="s">
        <v>105</v>
      </c>
      <c r="K17" s="40" t="s">
        <v>121</v>
      </c>
      <c r="L17" s="40" t="s">
        <v>136</v>
      </c>
      <c r="M17" s="48">
        <v>2</v>
      </c>
      <c r="N17" s="372" t="s">
        <v>69</v>
      </c>
      <c r="O17" s="372" t="str">
        <f>IF(H17="","",VLOOKUP(H17,'[1]Procedimientos Publicar'!$C$6:$E$85,3,FALSE))</f>
        <v>SECRETARIA GENERAL</v>
      </c>
      <c r="P17" s="372" t="s">
        <v>72</v>
      </c>
      <c r="Q17" s="37"/>
      <c r="R17" s="37"/>
      <c r="S17" s="37"/>
      <c r="T17" s="43">
        <v>1</v>
      </c>
      <c r="U17" s="37"/>
      <c r="V17" s="45">
        <v>43480</v>
      </c>
      <c r="W17" s="356">
        <v>43951</v>
      </c>
      <c r="X17" s="757">
        <v>44134</v>
      </c>
      <c r="Y17" s="38">
        <v>43830</v>
      </c>
      <c r="Z17" s="51" t="s">
        <v>141</v>
      </c>
      <c r="AA17" s="37">
        <v>1.4</v>
      </c>
      <c r="AB17" s="46">
        <f t="shared" si="0"/>
        <v>0.7</v>
      </c>
      <c r="AC17" s="43">
        <f t="shared" si="12"/>
        <v>0.7</v>
      </c>
      <c r="AD17" s="8" t="str">
        <f t="shared" si="13"/>
        <v>EN TERMINO</v>
      </c>
      <c r="AE17" s="62" t="s">
        <v>243</v>
      </c>
      <c r="AG17" s="13" t="str">
        <f t="shared" si="1"/>
        <v>PENDIENTE</v>
      </c>
      <c r="AH17" s="447">
        <v>44012</v>
      </c>
      <c r="AI17" s="731" t="s">
        <v>1173</v>
      </c>
      <c r="AJ17" s="1">
        <v>1.4</v>
      </c>
      <c r="AK17" s="7">
        <f>IF(AJ17="","",IF(OR($M17=0,$M17="",AH17=""),"",AJ17/$M17))</f>
        <v>0.7</v>
      </c>
      <c r="AL17" s="6">
        <f t="shared" ref="AL17:AL18" si="31">(IF(OR($T17="",AK17=""),"",IF(OR($T17=0,AK17=0),0,IF((AK17*100%)/$T17&gt;100%,100%,(AK17*100%)/$T17))))</f>
        <v>0.7</v>
      </c>
      <c r="AM17" s="736" t="str">
        <f t="shared" ref="AM17:AM18" si="32">IF(AJ17="","",IF(AL17&lt;100%, IF(AL17&lt;50%, "ALERTA","EN TERMINO"), IF(AL17=100%, "OK", "EN TERMINO")))</f>
        <v>EN TERMINO</v>
      </c>
      <c r="AN17" s="743" t="s">
        <v>1131</v>
      </c>
      <c r="AP17" s="738" t="str">
        <f t="shared" si="30"/>
        <v>PENDIENTE</v>
      </c>
      <c r="AQ17" s="9">
        <v>44150</v>
      </c>
      <c r="AR17" s="823" t="s">
        <v>1370</v>
      </c>
      <c r="AS17" s="854">
        <v>0.8</v>
      </c>
      <c r="AT17" s="10">
        <f t="shared" si="21"/>
        <v>0.4</v>
      </c>
      <c r="AU17" s="11">
        <f t="shared" si="22"/>
        <v>0.4</v>
      </c>
      <c r="AV17" s="736" t="str">
        <f>IF(AS17="","",IF(AU17&lt;100%, IF(AU17&lt;100%, "ALERTA","EN TERMINO"), IF(AU17=100%, "OK", "EN TERMINO")))</f>
        <v>ALERTA</v>
      </c>
      <c r="AW17" s="737" t="s">
        <v>1310</v>
      </c>
      <c r="AX17" s="739"/>
      <c r="AY17" s="738" t="str">
        <f t="shared" si="24"/>
        <v>PENDIENTE</v>
      </c>
      <c r="AZ17" s="739"/>
      <c r="BA17" s="739"/>
      <c r="BB17" s="739"/>
      <c r="BC17" s="739"/>
      <c r="BD17" s="739"/>
      <c r="BE17" s="739"/>
      <c r="BF17" s="739"/>
      <c r="BG17" s="739"/>
      <c r="BH17" s="738" t="str">
        <f t="shared" si="25"/>
        <v>INCUMPLIDA</v>
      </c>
      <c r="BI17" s="739"/>
      <c r="BJ17" s="847" t="str">
        <f t="shared" si="26"/>
        <v>ABIERTO</v>
      </c>
    </row>
    <row r="18" spans="1:62" ht="35.1" customHeight="1" x14ac:dyDescent="0.2">
      <c r="A18" s="37"/>
      <c r="B18" s="37"/>
      <c r="C18" s="372" t="s">
        <v>154</v>
      </c>
      <c r="D18" s="37"/>
      <c r="E18" s="924"/>
      <c r="F18" s="37"/>
      <c r="G18" s="37">
        <v>14</v>
      </c>
      <c r="H18" s="360" t="s">
        <v>718</v>
      </c>
      <c r="I18" s="49" t="s">
        <v>91</v>
      </c>
      <c r="J18" s="40" t="s">
        <v>106</v>
      </c>
      <c r="K18" s="40" t="s">
        <v>122</v>
      </c>
      <c r="L18" s="40" t="s">
        <v>137</v>
      </c>
      <c r="M18" s="48">
        <v>1</v>
      </c>
      <c r="N18" s="372" t="s">
        <v>69</v>
      </c>
      <c r="O18" s="372" t="str">
        <f>IF(H18="","",VLOOKUP(H18,'[1]Procedimientos Publicar'!$C$6:$E$85,3,FALSE))</f>
        <v>SECRETARIA GENERAL</v>
      </c>
      <c r="P18" s="372" t="s">
        <v>72</v>
      </c>
      <c r="Q18" s="37"/>
      <c r="R18" s="37"/>
      <c r="S18" s="37"/>
      <c r="T18" s="43">
        <v>1</v>
      </c>
      <c r="U18" s="37"/>
      <c r="V18" s="45">
        <v>43480</v>
      </c>
      <c r="W18" s="356">
        <v>43951</v>
      </c>
      <c r="X18" s="757">
        <v>44134</v>
      </c>
      <c r="Y18" s="38">
        <v>43830</v>
      </c>
      <c r="Z18" s="51" t="s">
        <v>149</v>
      </c>
      <c r="AA18" s="37">
        <v>0.7</v>
      </c>
      <c r="AB18" s="46">
        <f t="shared" si="0"/>
        <v>0.7</v>
      </c>
      <c r="AC18" s="43">
        <f t="shared" si="12"/>
        <v>0.7</v>
      </c>
      <c r="AD18" s="8" t="str">
        <f t="shared" si="13"/>
        <v>EN TERMINO</v>
      </c>
      <c r="AE18" s="62" t="s">
        <v>243</v>
      </c>
      <c r="AG18" s="13" t="str">
        <f t="shared" si="1"/>
        <v>PENDIENTE</v>
      </c>
      <c r="AH18" s="447">
        <v>44012</v>
      </c>
      <c r="AI18" s="731" t="s">
        <v>1173</v>
      </c>
      <c r="AJ18" s="1">
        <v>0.7</v>
      </c>
      <c r="AK18" s="7">
        <f t="shared" ref="AK18" si="33">IF(AJ18="","",IF(OR($M18=0,$M18="",AH18=""),"",AJ18/$M18))</f>
        <v>0.7</v>
      </c>
      <c r="AL18" s="6">
        <f t="shared" si="31"/>
        <v>0.7</v>
      </c>
      <c r="AM18" s="736" t="str">
        <f t="shared" si="32"/>
        <v>EN TERMINO</v>
      </c>
      <c r="AN18" s="743" t="s">
        <v>1131</v>
      </c>
      <c r="AP18" s="738" t="str">
        <f t="shared" si="30"/>
        <v>PENDIENTE</v>
      </c>
      <c r="AQ18" s="9">
        <v>44150</v>
      </c>
      <c r="AR18" s="823" t="s">
        <v>1370</v>
      </c>
      <c r="AS18" s="854">
        <v>0.8</v>
      </c>
      <c r="AT18" s="10">
        <f t="shared" si="21"/>
        <v>0.8</v>
      </c>
      <c r="AU18" s="11">
        <f t="shared" si="22"/>
        <v>0.8</v>
      </c>
      <c r="AV18" s="736" t="str">
        <f>IF(AS18="","",IF(AU18&lt;100%, IF(AU18&lt;100%, "ALERTA","EN TERMINO"), IF(AU18=100%, "OK", "EN TERMINO")))</f>
        <v>ALERTA</v>
      </c>
      <c r="AW18" s="737" t="s">
        <v>1310</v>
      </c>
      <c r="AX18" s="739"/>
      <c r="AY18" s="738" t="str">
        <f t="shared" si="24"/>
        <v>PENDIENTE</v>
      </c>
      <c r="AZ18" s="739"/>
      <c r="BA18" s="739"/>
      <c r="BB18" s="739"/>
      <c r="BC18" s="739"/>
      <c r="BD18" s="739"/>
      <c r="BE18" s="739"/>
      <c r="BF18" s="739"/>
      <c r="BG18" s="739"/>
      <c r="BH18" s="738" t="str">
        <f t="shared" si="25"/>
        <v>INCUMPLIDA</v>
      </c>
      <c r="BI18" s="739"/>
      <c r="BJ18" s="847" t="str">
        <f t="shared" si="26"/>
        <v>ABIERTO</v>
      </c>
    </row>
    <row r="19" spans="1:62" ht="35.1" customHeight="1" x14ac:dyDescent="0.2">
      <c r="A19" s="37"/>
      <c r="B19" s="37"/>
      <c r="C19" s="372" t="s">
        <v>154</v>
      </c>
      <c r="D19" s="37"/>
      <c r="E19" s="924"/>
      <c r="F19" s="37"/>
      <c r="G19" s="37">
        <v>15</v>
      </c>
      <c r="H19" s="360" t="s">
        <v>718</v>
      </c>
      <c r="I19" s="49" t="s">
        <v>94</v>
      </c>
      <c r="J19" s="40" t="s">
        <v>107</v>
      </c>
      <c r="K19" s="40" t="s">
        <v>123</v>
      </c>
      <c r="L19" s="40" t="s">
        <v>138</v>
      </c>
      <c r="M19" s="48">
        <v>1</v>
      </c>
      <c r="N19" s="372" t="s">
        <v>69</v>
      </c>
      <c r="O19" s="372" t="str">
        <f>IF(H19="","",VLOOKUP(H19,'[1]Procedimientos Publicar'!$C$6:$E$85,3,FALSE))</f>
        <v>SECRETARIA GENERAL</v>
      </c>
      <c r="P19" s="372" t="s">
        <v>72</v>
      </c>
      <c r="Q19" s="37"/>
      <c r="R19" s="37"/>
      <c r="S19" s="37"/>
      <c r="T19" s="43">
        <v>1</v>
      </c>
      <c r="U19" s="37"/>
      <c r="V19" s="45">
        <v>43480</v>
      </c>
      <c r="W19" s="45">
        <v>43661</v>
      </c>
      <c r="X19" s="757"/>
      <c r="Y19" s="38">
        <v>43830</v>
      </c>
      <c r="Z19" s="51" t="s">
        <v>150</v>
      </c>
      <c r="AA19" s="37">
        <v>1</v>
      </c>
      <c r="AB19" s="46">
        <f t="shared" si="0"/>
        <v>1</v>
      </c>
      <c r="AC19" s="43">
        <f t="shared" si="12"/>
        <v>1</v>
      </c>
      <c r="AD19" s="8" t="str">
        <f t="shared" si="13"/>
        <v>OK</v>
      </c>
      <c r="AE19" s="63" t="s">
        <v>1130</v>
      </c>
      <c r="AG19" s="13" t="str">
        <f t="shared" si="1"/>
        <v>CUMPLIDA</v>
      </c>
      <c r="AH19" s="739"/>
      <c r="AI19" s="739"/>
      <c r="BH19" s="13" t="str">
        <f t="shared" si="14"/>
        <v>CUMPLIDA</v>
      </c>
      <c r="BJ19" s="740" t="str">
        <f t="shared" ref="BJ19:BJ21" si="34">IF(BH19="CUMPLIDA","CERRADO","ABIERTO")</f>
        <v>CERRADO</v>
      </c>
    </row>
    <row r="20" spans="1:62" ht="35.1" customHeight="1" x14ac:dyDescent="0.2">
      <c r="A20" s="37"/>
      <c r="B20" s="37"/>
      <c r="C20" s="372" t="s">
        <v>154</v>
      </c>
      <c r="D20" s="37"/>
      <c r="E20" s="924"/>
      <c r="F20" s="37"/>
      <c r="G20" s="37">
        <v>16</v>
      </c>
      <c r="H20" s="360" t="s">
        <v>718</v>
      </c>
      <c r="I20" s="49" t="s">
        <v>92</v>
      </c>
      <c r="J20" s="40" t="s">
        <v>108</v>
      </c>
      <c r="K20" s="40" t="s">
        <v>124</v>
      </c>
      <c r="L20" s="40" t="s">
        <v>139</v>
      </c>
      <c r="M20" s="48">
        <v>1</v>
      </c>
      <c r="N20" s="372" t="s">
        <v>69</v>
      </c>
      <c r="O20" s="372" t="str">
        <f>IF(H20="","",VLOOKUP(H20,'[1]Procedimientos Publicar'!$C$6:$E$85,3,FALSE))</f>
        <v>SECRETARIA GENERAL</v>
      </c>
      <c r="P20" s="372" t="s">
        <v>72</v>
      </c>
      <c r="Q20" s="37"/>
      <c r="R20" s="37"/>
      <c r="S20" s="37"/>
      <c r="T20" s="43">
        <v>1</v>
      </c>
      <c r="U20" s="37"/>
      <c r="V20" s="45">
        <v>43480</v>
      </c>
      <c r="W20" s="356">
        <v>43951</v>
      </c>
      <c r="X20" s="757">
        <v>44134</v>
      </c>
      <c r="Y20" s="38">
        <v>43830</v>
      </c>
      <c r="Z20" s="51" t="s">
        <v>151</v>
      </c>
      <c r="AA20" s="37">
        <v>0</v>
      </c>
      <c r="AB20" s="46">
        <f t="shared" si="0"/>
        <v>0</v>
      </c>
      <c r="AC20" s="43">
        <f t="shared" si="12"/>
        <v>0</v>
      </c>
      <c r="AD20" s="8" t="str">
        <f t="shared" si="13"/>
        <v>ALERTA</v>
      </c>
      <c r="AE20" s="64" t="s">
        <v>246</v>
      </c>
      <c r="AG20" s="13" t="str">
        <f t="shared" si="1"/>
        <v>INCUMPLIDA</v>
      </c>
      <c r="AH20" s="447">
        <v>44012</v>
      </c>
      <c r="AI20" s="731" t="s">
        <v>1173</v>
      </c>
      <c r="AJ20" s="1">
        <v>0.7</v>
      </c>
      <c r="AK20" s="7">
        <f>IF(AJ20="","",IF(OR($M20=0,$M20="",AH20=""),"",AJ20/$M20))</f>
        <v>0.7</v>
      </c>
      <c r="AL20" s="6">
        <f>(IF(OR($T20="",AK20=""),"",IF(OR($T20=0,AK20=0),0,IF((AK20*100%)/$T20&gt;100%,100%,(AK20*100%)/$T20))))</f>
        <v>0.7</v>
      </c>
      <c r="AM20" s="736" t="str">
        <f>IF(AJ20="","",IF(AL20&lt;100%, IF(AL20&lt;50%, "ALERTA","EN TERMINO"), IF(AL20=100%, "OK", "EN TERMINO")))</f>
        <v>EN TERMINO</v>
      </c>
      <c r="AN20" s="743" t="s">
        <v>1131</v>
      </c>
      <c r="AP20" s="738" t="str">
        <f t="shared" si="30"/>
        <v>PENDIENTE</v>
      </c>
      <c r="AQ20" s="9">
        <v>44150</v>
      </c>
      <c r="AR20" s="823" t="s">
        <v>1370</v>
      </c>
      <c r="AS20" s="854">
        <v>0.8</v>
      </c>
      <c r="AT20" s="10">
        <f t="shared" ref="AT20" si="35">(IF(AS20="","",IF(OR($M20=0,$M20="",AQ20=""),"",AS20/$M20)))</f>
        <v>0.8</v>
      </c>
      <c r="AU20" s="11">
        <f t="shared" ref="AU20" si="36">(IF(OR($T20="",AT20=""),"",IF(OR($T20=0,AT20=0),0,IF((AT20*100%)/$T20&gt;100%,100%,(AT20*100%)/$T20))))</f>
        <v>0.8</v>
      </c>
      <c r="AV20" s="736" t="str">
        <f>IF(AS20="","",IF(AU20&lt;100%, IF(AU20&lt;100%, "ALERTA","EN TERMINO"), IF(AU20=100%, "OK", "EN TERMINO")))</f>
        <v>ALERTA</v>
      </c>
      <c r="AW20" s="737" t="s">
        <v>1310</v>
      </c>
      <c r="AX20" s="739"/>
      <c r="AY20" s="738" t="str">
        <f t="shared" ref="AY20" si="37">IF(AU20=100%,IF(AU20&gt;25%,"CUMPLIDA","PENDIENTE"),IF(AU20&lt;25%,"INCUMPLIDA","PENDIENTE"))</f>
        <v>PENDIENTE</v>
      </c>
      <c r="AZ20" s="739"/>
      <c r="BA20" s="739"/>
      <c r="BB20" s="739"/>
      <c r="BC20" s="739"/>
      <c r="BD20" s="739"/>
      <c r="BE20" s="739"/>
      <c r="BF20" s="739"/>
      <c r="BG20" s="739"/>
      <c r="BH20" s="738" t="str">
        <f>IF(AL20=100%,"CUMPLIDA","INCUMPLIDA")</f>
        <v>INCUMPLIDA</v>
      </c>
      <c r="BI20" s="739"/>
      <c r="BJ20" s="847" t="str">
        <f t="shared" ref="BJ20" si="38">IF(AY20="CUMPLIDA","CERRADO","ABIERTO")</f>
        <v>ABIERTO</v>
      </c>
    </row>
    <row r="21" spans="1:62" ht="35.1" customHeight="1" x14ac:dyDescent="0.25">
      <c r="A21" s="37"/>
      <c r="B21" s="37"/>
      <c r="C21" s="372" t="s">
        <v>154</v>
      </c>
      <c r="D21" s="37"/>
      <c r="E21" s="924"/>
      <c r="F21" s="37"/>
      <c r="G21" s="37">
        <v>17</v>
      </c>
      <c r="H21" s="360" t="s">
        <v>718</v>
      </c>
      <c r="I21" s="49" t="s">
        <v>93</v>
      </c>
      <c r="J21" s="40" t="s">
        <v>109</v>
      </c>
      <c r="K21" s="40" t="s">
        <v>125</v>
      </c>
      <c r="L21" s="50" t="s">
        <v>140</v>
      </c>
      <c r="M21" s="48">
        <v>1</v>
      </c>
      <c r="N21" s="372" t="s">
        <v>69</v>
      </c>
      <c r="O21" s="372" t="str">
        <f>IF(H21="","",VLOOKUP(H21,'[1]Procedimientos Publicar'!$C$6:$E$85,3,FALSE))</f>
        <v>SECRETARIA GENERAL</v>
      </c>
      <c r="P21" s="372" t="s">
        <v>72</v>
      </c>
      <c r="Q21" s="37"/>
      <c r="R21" s="37"/>
      <c r="S21" s="37"/>
      <c r="T21" s="43">
        <v>1</v>
      </c>
      <c r="U21" s="37"/>
      <c r="V21" s="45">
        <v>43480</v>
      </c>
      <c r="W21" s="45">
        <v>43661</v>
      </c>
      <c r="X21" s="45"/>
      <c r="Y21" s="38">
        <v>43830</v>
      </c>
      <c r="Z21" s="53" t="s">
        <v>152</v>
      </c>
      <c r="AA21" s="37">
        <v>1</v>
      </c>
      <c r="AB21" s="46">
        <f t="shared" si="0"/>
        <v>1</v>
      </c>
      <c r="AC21" s="43">
        <f t="shared" si="12"/>
        <v>1</v>
      </c>
      <c r="AD21" s="8" t="str">
        <f t="shared" si="13"/>
        <v>OK</v>
      </c>
      <c r="AE21" s="63" t="s">
        <v>244</v>
      </c>
      <c r="AG21" s="13" t="str">
        <f t="shared" si="1"/>
        <v>CUMPLIDA</v>
      </c>
      <c r="AH21" s="739"/>
      <c r="AI21" s="739"/>
      <c r="BH21" s="13" t="str">
        <f t="shared" si="14"/>
        <v>CUMPLIDA</v>
      </c>
      <c r="BJ21" s="740" t="str">
        <f t="shared" si="34"/>
        <v>CERRADO</v>
      </c>
    </row>
    <row r="22" spans="1:62" s="735" customFormat="1" ht="34.5" customHeight="1" x14ac:dyDescent="0.25">
      <c r="A22" s="226"/>
      <c r="B22" s="226"/>
      <c r="C22" s="227" t="s">
        <v>154</v>
      </c>
      <c r="D22" s="226"/>
      <c r="E22" s="890" t="s">
        <v>1214</v>
      </c>
      <c r="F22" s="226"/>
      <c r="G22" s="226">
        <v>1</v>
      </c>
      <c r="H22" s="780" t="s">
        <v>718</v>
      </c>
      <c r="I22" s="781" t="s">
        <v>1215</v>
      </c>
      <c r="J22" s="781" t="s">
        <v>1216</v>
      </c>
      <c r="K22" s="782" t="s">
        <v>1217</v>
      </c>
      <c r="L22" s="782" t="s">
        <v>1217</v>
      </c>
      <c r="M22" s="783">
        <v>2</v>
      </c>
      <c r="N22" s="227"/>
      <c r="O22" s="227" t="str">
        <f>IF(H22="","",VLOOKUP(H22,'[1]Procedimientos Publicar'!$C$6:$E$85,3,FALSE))</f>
        <v>SECRETARIA GENERAL</v>
      </c>
      <c r="P22" s="227" t="s">
        <v>72</v>
      </c>
      <c r="Q22" s="226"/>
      <c r="R22" s="226"/>
      <c r="S22" s="226"/>
      <c r="T22" s="230">
        <v>1</v>
      </c>
      <c r="U22" s="226"/>
      <c r="V22" s="784" t="s">
        <v>1218</v>
      </c>
      <c r="W22" s="785" t="s">
        <v>1219</v>
      </c>
      <c r="X22" s="786"/>
      <c r="Y22" s="231"/>
      <c r="Z22" s="787"/>
      <c r="AA22" s="454"/>
      <c r="AB22" s="459" t="str">
        <f t="shared" si="0"/>
        <v/>
      </c>
      <c r="AC22" s="457" t="str">
        <f t="shared" si="12"/>
        <v/>
      </c>
      <c r="AD22" s="736" t="str">
        <f t="shared" si="13"/>
        <v/>
      </c>
      <c r="AE22" s="272"/>
      <c r="AF22" s="739"/>
      <c r="AG22" s="738" t="str">
        <f t="shared" si="1"/>
        <v>PENDIENTE</v>
      </c>
      <c r="AH22" s="447"/>
      <c r="AI22" s="731"/>
      <c r="AJ22" s="739"/>
      <c r="AK22" s="7"/>
      <c r="AL22" s="6"/>
      <c r="AM22" s="736"/>
      <c r="AN22" s="743"/>
      <c r="AO22" s="739"/>
      <c r="AP22" s="738"/>
      <c r="AQ22" s="9">
        <v>44150</v>
      </c>
      <c r="AR22" s="737" t="s">
        <v>1302</v>
      </c>
      <c r="AS22" s="445">
        <v>2</v>
      </c>
      <c r="AT22" s="10">
        <f>(IF(AS22="","",IF(OR($M22=0,$M22="",AQ22=""),"",AS22/$M22)))</f>
        <v>1</v>
      </c>
      <c r="AU22" s="11">
        <f>(IF(OR($T22="",AT22=""),"",IF(OR($T22=0,AT22=0),0,IF((AT22*100%)/$T22&gt;100%,100%,(AT22*100%)/$T22))))</f>
        <v>1</v>
      </c>
      <c r="AV22" s="736" t="str">
        <f>IF(AS22="","",IF(AU22&lt;100%, IF(AU22&lt;75%, "ALERTA","EN TERMINO"), IF(AU22=100%, "OK", "EN TERMINO")))</f>
        <v>OK</v>
      </c>
      <c r="AW22" s="737" t="s">
        <v>1303</v>
      </c>
      <c r="AY22" s="738" t="str">
        <f>IF(AU22=100%,IF(AU22&gt;25%,"CUMPLIDA","PENDIENTE"),IF(AU22&lt;25%,"INCUMPLIDA","PENDIENTE"))</f>
        <v>CUMPLIDA</v>
      </c>
      <c r="AZ22" s="739"/>
      <c r="BA22" s="739"/>
      <c r="BB22" s="739"/>
      <c r="BC22" s="739"/>
      <c r="BD22" s="739"/>
      <c r="BE22" s="739"/>
      <c r="BF22" s="739"/>
      <c r="BG22" s="739"/>
      <c r="BH22" s="738"/>
      <c r="BI22" s="739"/>
      <c r="BJ22" s="778" t="str">
        <f t="shared" ref="BJ22:BJ31" si="39">IF(AY22="CUMPLIDA","CERRADO","ABIERTO")</f>
        <v>CERRADO</v>
      </c>
    </row>
    <row r="23" spans="1:62" s="735" customFormat="1" ht="35.1" customHeight="1" x14ac:dyDescent="0.25">
      <c r="A23" s="226"/>
      <c r="B23" s="226"/>
      <c r="C23" s="227" t="s">
        <v>154</v>
      </c>
      <c r="D23" s="226"/>
      <c r="E23" s="890"/>
      <c r="F23" s="226"/>
      <c r="G23" s="226">
        <v>2</v>
      </c>
      <c r="H23" s="780" t="s">
        <v>718</v>
      </c>
      <c r="I23" s="788" t="s">
        <v>1220</v>
      </c>
      <c r="J23" s="781" t="s">
        <v>1221</v>
      </c>
      <c r="K23" s="789" t="s">
        <v>1222</v>
      </c>
      <c r="L23" s="789" t="s">
        <v>1222</v>
      </c>
      <c r="M23" s="783">
        <v>2</v>
      </c>
      <c r="N23" s="227"/>
      <c r="O23" s="227" t="str">
        <f>IF(H23="","",VLOOKUP(H23,'[1]Procedimientos Publicar'!$C$6:$E$85,3,FALSE))</f>
        <v>SECRETARIA GENERAL</v>
      </c>
      <c r="P23" s="227" t="s">
        <v>72</v>
      </c>
      <c r="Q23" s="226"/>
      <c r="R23" s="226"/>
      <c r="S23" s="226"/>
      <c r="T23" s="230">
        <v>1</v>
      </c>
      <c r="U23" s="226"/>
      <c r="V23" s="784" t="s">
        <v>1223</v>
      </c>
      <c r="W23" s="785">
        <v>44195</v>
      </c>
      <c r="X23" s="786"/>
      <c r="Y23" s="231"/>
      <c r="Z23" s="787"/>
      <c r="AA23" s="454"/>
      <c r="AB23" s="459" t="str">
        <f t="shared" si="0"/>
        <v/>
      </c>
      <c r="AC23" s="457" t="str">
        <f t="shared" si="12"/>
        <v/>
      </c>
      <c r="AD23" s="736" t="str">
        <f t="shared" si="13"/>
        <v/>
      </c>
      <c r="AE23" s="272"/>
      <c r="AF23" s="739"/>
      <c r="AG23" s="738" t="str">
        <f t="shared" si="1"/>
        <v>PENDIENTE</v>
      </c>
      <c r="AH23" s="447"/>
      <c r="AI23" s="731"/>
      <c r="AJ23" s="739"/>
      <c r="AK23" s="7"/>
      <c r="AL23" s="6"/>
      <c r="AM23" s="736"/>
      <c r="AN23" s="743"/>
      <c r="AO23" s="739"/>
      <c r="AP23" s="738"/>
      <c r="AQ23" s="9">
        <v>44150</v>
      </c>
      <c r="AR23" s="737" t="s">
        <v>1304</v>
      </c>
      <c r="AS23" s="747">
        <v>2</v>
      </c>
      <c r="AT23" s="10">
        <f t="shared" ref="AT23:AT31" si="40">(IF(AS23="","",IF(OR($M23=0,$M23="",AQ23=""),"",AS23/$M23)))</f>
        <v>1</v>
      </c>
      <c r="AU23" s="11">
        <f t="shared" ref="AU23:AU31" si="41">(IF(OR($T23="",AT23=""),"",IF(OR($T23=0,AT23=0),0,IF((AT23*100%)/$T23&gt;100%,100%,(AT23*100%)/$T23))))</f>
        <v>1</v>
      </c>
      <c r="AV23" s="736" t="str">
        <f t="shared" ref="AV23:AV31" si="42">IF(AS23="","",IF(AU23&lt;100%, IF(AU23&lt;75%, "ALERTA","EN TERMINO"), IF(AU23=100%, "OK", "EN TERMINO")))</f>
        <v>OK</v>
      </c>
      <c r="AW23" s="743" t="s">
        <v>1303</v>
      </c>
      <c r="AY23" s="738" t="str">
        <f t="shared" ref="AY23:AY31" si="43">IF(AU23=100%,IF(AU23&gt;25%,"CUMPLIDA","PENDIENTE"),IF(AU23&lt;25%,"INCUMPLIDA","PENDIENTE"))</f>
        <v>CUMPLIDA</v>
      </c>
      <c r="AZ23" s="739"/>
      <c r="BA23" s="739"/>
      <c r="BB23" s="739"/>
      <c r="BC23" s="739"/>
      <c r="BD23" s="739"/>
      <c r="BE23" s="739"/>
      <c r="BF23" s="739"/>
      <c r="BG23" s="739"/>
      <c r="BH23" s="738"/>
      <c r="BI23" s="739"/>
      <c r="BJ23" s="778" t="str">
        <f t="shared" si="39"/>
        <v>CERRADO</v>
      </c>
    </row>
    <row r="24" spans="1:62" s="735" customFormat="1" ht="35.1" customHeight="1" x14ac:dyDescent="0.25">
      <c r="A24" s="226"/>
      <c r="B24" s="226"/>
      <c r="C24" s="227" t="s">
        <v>154</v>
      </c>
      <c r="D24" s="226"/>
      <c r="E24" s="890"/>
      <c r="F24" s="226"/>
      <c r="G24" s="226">
        <v>3</v>
      </c>
      <c r="H24" s="780" t="s">
        <v>718</v>
      </c>
      <c r="I24" s="788" t="s">
        <v>1224</v>
      </c>
      <c r="J24" s="790" t="s">
        <v>1225</v>
      </c>
      <c r="K24" s="782" t="s">
        <v>1226</v>
      </c>
      <c r="L24" s="782" t="s">
        <v>1226</v>
      </c>
      <c r="M24" s="783">
        <v>2</v>
      </c>
      <c r="N24" s="227"/>
      <c r="O24" s="227" t="str">
        <f>IF(H24="","",VLOOKUP(H24,'[1]Procedimientos Publicar'!$C$6:$E$85,3,FALSE))</f>
        <v>SECRETARIA GENERAL</v>
      </c>
      <c r="P24" s="227" t="s">
        <v>72</v>
      </c>
      <c r="Q24" s="226"/>
      <c r="R24" s="226"/>
      <c r="S24" s="226"/>
      <c r="T24" s="230">
        <v>1</v>
      </c>
      <c r="U24" s="226"/>
      <c r="V24" s="784">
        <v>43951</v>
      </c>
      <c r="W24" s="785">
        <v>44195</v>
      </c>
      <c r="X24" s="786"/>
      <c r="Y24" s="231"/>
      <c r="Z24" s="787"/>
      <c r="AA24" s="454"/>
      <c r="AB24" s="459" t="str">
        <f t="shared" si="0"/>
        <v/>
      </c>
      <c r="AC24" s="457" t="str">
        <f t="shared" si="12"/>
        <v/>
      </c>
      <c r="AD24" s="736" t="str">
        <f t="shared" si="13"/>
        <v/>
      </c>
      <c r="AE24" s="272"/>
      <c r="AF24" s="739"/>
      <c r="AG24" s="738" t="str">
        <f t="shared" si="1"/>
        <v>PENDIENTE</v>
      </c>
      <c r="AH24" s="447"/>
      <c r="AI24" s="731"/>
      <c r="AJ24" s="739"/>
      <c r="AK24" s="7"/>
      <c r="AL24" s="6"/>
      <c r="AM24" s="736"/>
      <c r="AN24" s="743"/>
      <c r="AO24" s="739"/>
      <c r="AP24" s="738"/>
      <c r="AQ24" s="9">
        <v>44150</v>
      </c>
      <c r="AR24" s="737" t="s">
        <v>1305</v>
      </c>
      <c r="AS24" s="747">
        <v>2</v>
      </c>
      <c r="AT24" s="10">
        <f t="shared" si="40"/>
        <v>1</v>
      </c>
      <c r="AU24" s="11">
        <f t="shared" si="41"/>
        <v>1</v>
      </c>
      <c r="AV24" s="736" t="str">
        <f t="shared" si="42"/>
        <v>OK</v>
      </c>
      <c r="AW24" s="743" t="s">
        <v>1303</v>
      </c>
      <c r="AY24" s="738" t="str">
        <f t="shared" si="43"/>
        <v>CUMPLIDA</v>
      </c>
      <c r="AZ24" s="739"/>
      <c r="BA24" s="739"/>
      <c r="BB24" s="739"/>
      <c r="BC24" s="739"/>
      <c r="BD24" s="739"/>
      <c r="BE24" s="739"/>
      <c r="BF24" s="739"/>
      <c r="BG24" s="739"/>
      <c r="BH24" s="738"/>
      <c r="BI24" s="739"/>
      <c r="BJ24" s="778" t="str">
        <f t="shared" si="39"/>
        <v>CERRADO</v>
      </c>
    </row>
    <row r="25" spans="1:62" s="735" customFormat="1" ht="34.5" customHeight="1" x14ac:dyDescent="0.25">
      <c r="A25" s="226"/>
      <c r="B25" s="226"/>
      <c r="C25" s="227" t="s">
        <v>154</v>
      </c>
      <c r="D25" s="226"/>
      <c r="E25" s="890"/>
      <c r="F25" s="226"/>
      <c r="G25" s="226">
        <v>4</v>
      </c>
      <c r="H25" s="780" t="s">
        <v>718</v>
      </c>
      <c r="I25" s="788" t="s">
        <v>1227</v>
      </c>
      <c r="J25" s="781" t="s">
        <v>1228</v>
      </c>
      <c r="K25" s="789" t="s">
        <v>1229</v>
      </c>
      <c r="L25" s="789" t="s">
        <v>1229</v>
      </c>
      <c r="M25" s="783">
        <v>1</v>
      </c>
      <c r="N25" s="227"/>
      <c r="O25" s="227" t="str">
        <f>IF(H25="","",VLOOKUP(H25,'[1]Procedimientos Publicar'!$C$6:$E$85,3,FALSE))</f>
        <v>SECRETARIA GENERAL</v>
      </c>
      <c r="P25" s="227" t="s">
        <v>72</v>
      </c>
      <c r="Q25" s="226"/>
      <c r="R25" s="226"/>
      <c r="S25" s="226"/>
      <c r="T25" s="230">
        <v>1</v>
      </c>
      <c r="U25" s="226"/>
      <c r="V25" s="784">
        <v>43920</v>
      </c>
      <c r="W25" s="785">
        <v>44196</v>
      </c>
      <c r="X25" s="786"/>
      <c r="Y25" s="231"/>
      <c r="Z25" s="787"/>
      <c r="AA25" s="454"/>
      <c r="AB25" s="459" t="str">
        <f t="shared" si="0"/>
        <v/>
      </c>
      <c r="AC25" s="457" t="str">
        <f t="shared" si="12"/>
        <v/>
      </c>
      <c r="AD25" s="736" t="str">
        <f t="shared" si="13"/>
        <v/>
      </c>
      <c r="AE25" s="272"/>
      <c r="AF25" s="739"/>
      <c r="AG25" s="738" t="str">
        <f t="shared" si="1"/>
        <v>PENDIENTE</v>
      </c>
      <c r="AH25" s="447"/>
      <c r="AI25" s="731"/>
      <c r="AJ25" s="739"/>
      <c r="AK25" s="7"/>
      <c r="AL25" s="6"/>
      <c r="AM25" s="736"/>
      <c r="AN25" s="743"/>
      <c r="AO25" s="739"/>
      <c r="AP25" s="738"/>
      <c r="AQ25" s="9">
        <v>44150</v>
      </c>
      <c r="AR25" s="737" t="s">
        <v>1302</v>
      </c>
      <c r="AS25" s="747">
        <v>1</v>
      </c>
      <c r="AT25" s="10">
        <f t="shared" si="40"/>
        <v>1</v>
      </c>
      <c r="AU25" s="11">
        <f t="shared" si="41"/>
        <v>1</v>
      </c>
      <c r="AV25" s="736" t="str">
        <f t="shared" si="42"/>
        <v>OK</v>
      </c>
      <c r="AW25" s="737" t="s">
        <v>1303</v>
      </c>
      <c r="AY25" s="738" t="str">
        <f t="shared" si="43"/>
        <v>CUMPLIDA</v>
      </c>
      <c r="AZ25" s="739"/>
      <c r="BA25" s="739"/>
      <c r="BB25" s="739"/>
      <c r="BC25" s="739"/>
      <c r="BD25" s="739"/>
      <c r="BE25" s="739"/>
      <c r="BF25" s="739"/>
      <c r="BG25" s="739"/>
      <c r="BH25" s="738"/>
      <c r="BI25" s="739"/>
      <c r="BJ25" s="778" t="str">
        <f t="shared" si="39"/>
        <v>CERRADO</v>
      </c>
    </row>
    <row r="26" spans="1:62" s="735" customFormat="1" ht="35.1" customHeight="1" x14ac:dyDescent="0.25">
      <c r="A26" s="226"/>
      <c r="B26" s="226"/>
      <c r="C26" s="227" t="s">
        <v>154</v>
      </c>
      <c r="D26" s="226"/>
      <c r="E26" s="890"/>
      <c r="F26" s="226"/>
      <c r="G26" s="226">
        <v>5</v>
      </c>
      <c r="H26" s="780" t="s">
        <v>718</v>
      </c>
      <c r="I26" s="788" t="s">
        <v>1230</v>
      </c>
      <c r="J26" s="781" t="s">
        <v>1228</v>
      </c>
      <c r="K26" s="789" t="s">
        <v>1231</v>
      </c>
      <c r="L26" s="789" t="s">
        <v>1231</v>
      </c>
      <c r="M26" s="783">
        <v>2</v>
      </c>
      <c r="N26" s="227"/>
      <c r="O26" s="227" t="str">
        <f>IF(H26="","",VLOOKUP(H26,'[1]Procedimientos Publicar'!$C$6:$E$85,3,FALSE))</f>
        <v>SECRETARIA GENERAL</v>
      </c>
      <c r="P26" s="227" t="s">
        <v>72</v>
      </c>
      <c r="Q26" s="226"/>
      <c r="R26" s="226"/>
      <c r="S26" s="226"/>
      <c r="T26" s="230">
        <v>1</v>
      </c>
      <c r="U26" s="226"/>
      <c r="V26" s="784">
        <v>43920</v>
      </c>
      <c r="W26" s="785">
        <v>43951</v>
      </c>
      <c r="X26" s="786"/>
      <c r="Y26" s="231"/>
      <c r="Z26" s="787"/>
      <c r="AA26" s="454"/>
      <c r="AB26" s="459" t="str">
        <f t="shared" si="0"/>
        <v/>
      </c>
      <c r="AC26" s="457" t="str">
        <f t="shared" si="12"/>
        <v/>
      </c>
      <c r="AD26" s="736" t="str">
        <f t="shared" si="13"/>
        <v/>
      </c>
      <c r="AE26" s="272"/>
      <c r="AF26" s="739"/>
      <c r="AG26" s="738" t="str">
        <f t="shared" si="1"/>
        <v>PENDIENTE</v>
      </c>
      <c r="AH26" s="447"/>
      <c r="AI26" s="731"/>
      <c r="AJ26" s="739"/>
      <c r="AK26" s="7"/>
      <c r="AL26" s="6"/>
      <c r="AM26" s="736"/>
      <c r="AN26" s="743"/>
      <c r="AO26" s="739"/>
      <c r="AP26" s="738"/>
      <c r="AQ26" s="9">
        <v>44150</v>
      </c>
      <c r="AR26" s="737" t="s">
        <v>1306</v>
      </c>
      <c r="AS26" s="747">
        <v>1.5</v>
      </c>
      <c r="AT26" s="10">
        <f>(IF(AS26="","",IF(OR($M26=0,$M26="",AQ26=""),"",AS26/$M26)))</f>
        <v>0.75</v>
      </c>
      <c r="AU26" s="11">
        <f t="shared" si="41"/>
        <v>0.75</v>
      </c>
      <c r="AV26" s="736" t="str">
        <f>IF(AS26="","",IF(AU26&lt;100%, IF(AU26&lt;75%, "ALERTA","EN TERMINO"), IF(AU26=100%, "OK", "EN TERMINO")))</f>
        <v>EN TERMINO</v>
      </c>
      <c r="AW26" s="743" t="s">
        <v>1307</v>
      </c>
      <c r="AY26" s="738" t="str">
        <f t="shared" si="43"/>
        <v>PENDIENTE</v>
      </c>
      <c r="AZ26" s="739"/>
      <c r="BA26" s="739"/>
      <c r="BB26" s="739"/>
      <c r="BC26" s="739"/>
      <c r="BD26" s="739"/>
      <c r="BE26" s="739"/>
      <c r="BF26" s="739"/>
      <c r="BG26" s="739"/>
      <c r="BH26" s="738"/>
      <c r="BI26" s="739"/>
      <c r="BJ26" s="778" t="str">
        <f t="shared" si="39"/>
        <v>ABIERTO</v>
      </c>
    </row>
    <row r="27" spans="1:62" s="735" customFormat="1" ht="35.1" customHeight="1" x14ac:dyDescent="0.25">
      <c r="A27" s="226"/>
      <c r="B27" s="226"/>
      <c r="C27" s="227" t="s">
        <v>154</v>
      </c>
      <c r="D27" s="226"/>
      <c r="E27" s="890"/>
      <c r="F27" s="226"/>
      <c r="G27" s="226">
        <v>6</v>
      </c>
      <c r="H27" s="780" t="s">
        <v>718</v>
      </c>
      <c r="I27" s="788" t="s">
        <v>1232</v>
      </c>
      <c r="J27" s="781" t="s">
        <v>1233</v>
      </c>
      <c r="K27" s="789" t="s">
        <v>1234</v>
      </c>
      <c r="L27" s="789" t="s">
        <v>1234</v>
      </c>
      <c r="M27" s="783">
        <v>2</v>
      </c>
      <c r="N27" s="227"/>
      <c r="O27" s="227" t="str">
        <f>IF(H27="","",VLOOKUP(H27,'[1]Procedimientos Publicar'!$C$6:$E$85,3,FALSE))</f>
        <v>SECRETARIA GENERAL</v>
      </c>
      <c r="P27" s="227" t="s">
        <v>72</v>
      </c>
      <c r="Q27" s="226"/>
      <c r="R27" s="226"/>
      <c r="S27" s="226"/>
      <c r="T27" s="230">
        <v>1</v>
      </c>
      <c r="U27" s="226"/>
      <c r="V27" s="784">
        <v>43920</v>
      </c>
      <c r="W27" s="785">
        <v>44012</v>
      </c>
      <c r="X27" s="786"/>
      <c r="Y27" s="231"/>
      <c r="Z27" s="787"/>
      <c r="AA27" s="454"/>
      <c r="AB27" s="459" t="str">
        <f t="shared" si="0"/>
        <v/>
      </c>
      <c r="AC27" s="457" t="str">
        <f t="shared" si="12"/>
        <v/>
      </c>
      <c r="AD27" s="736" t="str">
        <f t="shared" si="13"/>
        <v/>
      </c>
      <c r="AE27" s="272"/>
      <c r="AF27" s="739"/>
      <c r="AG27" s="738" t="str">
        <f t="shared" si="1"/>
        <v>PENDIENTE</v>
      </c>
      <c r="AH27" s="447"/>
      <c r="AI27" s="731"/>
      <c r="AJ27" s="739"/>
      <c r="AK27" s="7"/>
      <c r="AL27" s="6"/>
      <c r="AM27" s="736"/>
      <c r="AN27" s="743"/>
      <c r="AO27" s="739"/>
      <c r="AP27" s="738"/>
      <c r="AQ27" s="9">
        <v>44150</v>
      </c>
      <c r="AR27" s="737" t="s">
        <v>1308</v>
      </c>
      <c r="AS27" s="747">
        <v>2</v>
      </c>
      <c r="AT27" s="10">
        <f t="shared" si="40"/>
        <v>1</v>
      </c>
      <c r="AU27" s="11">
        <f t="shared" si="41"/>
        <v>1</v>
      </c>
      <c r="AV27" s="736" t="str">
        <f t="shared" si="42"/>
        <v>OK</v>
      </c>
      <c r="AW27" s="743" t="s">
        <v>1303</v>
      </c>
      <c r="AY27" s="738" t="str">
        <f t="shared" si="43"/>
        <v>CUMPLIDA</v>
      </c>
      <c r="AZ27" s="739"/>
      <c r="BA27" s="739"/>
      <c r="BB27" s="739"/>
      <c r="BC27" s="739"/>
      <c r="BD27" s="739"/>
      <c r="BE27" s="739"/>
      <c r="BF27" s="739"/>
      <c r="BG27" s="739"/>
      <c r="BH27" s="738"/>
      <c r="BI27" s="739"/>
      <c r="BJ27" s="778" t="str">
        <f t="shared" si="39"/>
        <v>CERRADO</v>
      </c>
    </row>
    <row r="28" spans="1:62" s="735" customFormat="1" ht="35.1" customHeight="1" x14ac:dyDescent="0.25">
      <c r="A28" s="226"/>
      <c r="B28" s="226"/>
      <c r="C28" s="227" t="s">
        <v>154</v>
      </c>
      <c r="D28" s="226"/>
      <c r="E28" s="890"/>
      <c r="F28" s="226"/>
      <c r="G28" s="226">
        <v>7</v>
      </c>
      <c r="H28" s="780" t="s">
        <v>718</v>
      </c>
      <c r="I28" s="788" t="s">
        <v>1235</v>
      </c>
      <c r="J28" s="790" t="s">
        <v>1236</v>
      </c>
      <c r="K28" s="782" t="s">
        <v>1237</v>
      </c>
      <c r="L28" s="782" t="s">
        <v>1237</v>
      </c>
      <c r="M28" s="783">
        <v>1</v>
      </c>
      <c r="N28" s="227"/>
      <c r="O28" s="227" t="str">
        <f>IF(H28="","",VLOOKUP(H28,'[1]Procedimientos Publicar'!$C$6:$E$85,3,FALSE))</f>
        <v>SECRETARIA GENERAL</v>
      </c>
      <c r="P28" s="227" t="s">
        <v>72</v>
      </c>
      <c r="Q28" s="226"/>
      <c r="R28" s="226"/>
      <c r="S28" s="226"/>
      <c r="T28" s="230">
        <v>1</v>
      </c>
      <c r="U28" s="226"/>
      <c r="V28" s="784">
        <v>43920</v>
      </c>
      <c r="W28" s="785">
        <v>44012</v>
      </c>
      <c r="X28" s="786"/>
      <c r="Y28" s="231"/>
      <c r="Z28" s="787"/>
      <c r="AA28" s="454"/>
      <c r="AB28" s="459" t="str">
        <f t="shared" si="0"/>
        <v/>
      </c>
      <c r="AC28" s="457" t="str">
        <f t="shared" si="12"/>
        <v/>
      </c>
      <c r="AD28" s="736" t="str">
        <f t="shared" si="13"/>
        <v/>
      </c>
      <c r="AE28" s="272"/>
      <c r="AF28" s="739"/>
      <c r="AG28" s="738" t="str">
        <f t="shared" si="1"/>
        <v>PENDIENTE</v>
      </c>
      <c r="AH28" s="447"/>
      <c r="AI28" s="731"/>
      <c r="AJ28" s="739"/>
      <c r="AK28" s="7"/>
      <c r="AL28" s="6"/>
      <c r="AM28" s="736"/>
      <c r="AN28" s="743"/>
      <c r="AO28" s="739"/>
      <c r="AP28" s="738"/>
      <c r="AQ28" s="9">
        <v>44150</v>
      </c>
      <c r="AR28" s="737" t="s">
        <v>1308</v>
      </c>
      <c r="AS28" s="747">
        <v>1</v>
      </c>
      <c r="AT28" s="10">
        <f t="shared" si="40"/>
        <v>1</v>
      </c>
      <c r="AU28" s="11">
        <f t="shared" si="41"/>
        <v>1</v>
      </c>
      <c r="AV28" s="736" t="str">
        <f t="shared" si="42"/>
        <v>OK</v>
      </c>
      <c r="AW28" s="743" t="s">
        <v>1303</v>
      </c>
      <c r="AY28" s="738" t="str">
        <f t="shared" si="43"/>
        <v>CUMPLIDA</v>
      </c>
      <c r="AZ28" s="739"/>
      <c r="BA28" s="739"/>
      <c r="BB28" s="739"/>
      <c r="BC28" s="739"/>
      <c r="BD28" s="739"/>
      <c r="BE28" s="739"/>
      <c r="BF28" s="739"/>
      <c r="BG28" s="739"/>
      <c r="BH28" s="738"/>
      <c r="BI28" s="739"/>
      <c r="BJ28" s="778" t="str">
        <f t="shared" si="39"/>
        <v>CERRADO</v>
      </c>
    </row>
    <row r="29" spans="1:62" s="735" customFormat="1" ht="35.1" customHeight="1" x14ac:dyDescent="0.25">
      <c r="A29" s="226"/>
      <c r="B29" s="226"/>
      <c r="C29" s="227" t="s">
        <v>154</v>
      </c>
      <c r="D29" s="226"/>
      <c r="E29" s="890"/>
      <c r="F29" s="226"/>
      <c r="G29" s="226">
        <v>8</v>
      </c>
      <c r="H29" s="780" t="s">
        <v>718</v>
      </c>
      <c r="I29" s="788" t="s">
        <v>1238</v>
      </c>
      <c r="J29" s="790" t="s">
        <v>1239</v>
      </c>
      <c r="K29" s="782" t="s">
        <v>1240</v>
      </c>
      <c r="L29" s="782" t="s">
        <v>1240</v>
      </c>
      <c r="M29" s="783">
        <v>1</v>
      </c>
      <c r="N29" s="227"/>
      <c r="O29" s="227" t="str">
        <f>IF(H29="","",VLOOKUP(H29,'[1]Procedimientos Publicar'!$C$6:$E$85,3,FALSE))</f>
        <v>SECRETARIA GENERAL</v>
      </c>
      <c r="P29" s="227" t="s">
        <v>72</v>
      </c>
      <c r="Q29" s="226"/>
      <c r="R29" s="226"/>
      <c r="S29" s="226"/>
      <c r="T29" s="230">
        <v>1</v>
      </c>
      <c r="U29" s="226"/>
      <c r="V29" s="784">
        <v>43951</v>
      </c>
      <c r="W29" s="785">
        <v>44196</v>
      </c>
      <c r="X29" s="786"/>
      <c r="Y29" s="231"/>
      <c r="Z29" s="787"/>
      <c r="AA29" s="454"/>
      <c r="AB29" s="459" t="str">
        <f t="shared" si="0"/>
        <v/>
      </c>
      <c r="AC29" s="457" t="str">
        <f t="shared" si="12"/>
        <v/>
      </c>
      <c r="AD29" s="736" t="str">
        <f t="shared" si="13"/>
        <v/>
      </c>
      <c r="AE29" s="272"/>
      <c r="AF29" s="739"/>
      <c r="AG29" s="738" t="str">
        <f t="shared" si="1"/>
        <v>PENDIENTE</v>
      </c>
      <c r="AH29" s="447"/>
      <c r="AI29" s="731"/>
      <c r="AJ29" s="739"/>
      <c r="AK29" s="7"/>
      <c r="AL29" s="6"/>
      <c r="AM29" s="736"/>
      <c r="AN29" s="743"/>
      <c r="AO29" s="739"/>
      <c r="AP29" s="738"/>
      <c r="AQ29" s="9">
        <v>44150</v>
      </c>
      <c r="AR29" s="823" t="s">
        <v>1309</v>
      </c>
      <c r="AS29" s="747">
        <v>1</v>
      </c>
      <c r="AT29" s="10">
        <f t="shared" si="40"/>
        <v>1</v>
      </c>
      <c r="AU29" s="11">
        <f t="shared" si="41"/>
        <v>1</v>
      </c>
      <c r="AV29" s="736" t="str">
        <f t="shared" si="42"/>
        <v>OK</v>
      </c>
      <c r="AW29" s="737" t="s">
        <v>1310</v>
      </c>
      <c r="AY29" s="738" t="str">
        <f t="shared" si="43"/>
        <v>CUMPLIDA</v>
      </c>
      <c r="AZ29" s="739"/>
      <c r="BA29" s="739"/>
      <c r="BB29" s="739"/>
      <c r="BC29" s="739"/>
      <c r="BD29" s="739"/>
      <c r="BE29" s="739"/>
      <c r="BF29" s="739"/>
      <c r="BG29" s="739"/>
      <c r="BH29" s="738"/>
      <c r="BI29" s="739"/>
      <c r="BJ29" s="778" t="str">
        <f t="shared" si="39"/>
        <v>CERRADO</v>
      </c>
    </row>
    <row r="30" spans="1:62" s="735" customFormat="1" ht="35.1" customHeight="1" x14ac:dyDescent="0.25">
      <c r="A30" s="226"/>
      <c r="B30" s="226"/>
      <c r="C30" s="227" t="s">
        <v>154</v>
      </c>
      <c r="D30" s="226"/>
      <c r="E30" s="890"/>
      <c r="F30" s="226"/>
      <c r="G30" s="226">
        <v>9</v>
      </c>
      <c r="H30" s="780" t="s">
        <v>718</v>
      </c>
      <c r="I30" s="789" t="s">
        <v>1241</v>
      </c>
      <c r="J30" s="791" t="s">
        <v>1242</v>
      </c>
      <c r="K30" s="782" t="s">
        <v>1243</v>
      </c>
      <c r="L30" s="782" t="s">
        <v>1243</v>
      </c>
      <c r="M30" s="783">
        <v>1</v>
      </c>
      <c r="N30" s="227"/>
      <c r="O30" s="227" t="str">
        <f>IF(H30="","",VLOOKUP(H30,'[1]Procedimientos Publicar'!$C$6:$E$85,3,FALSE))</f>
        <v>SECRETARIA GENERAL</v>
      </c>
      <c r="P30" s="227" t="s">
        <v>72</v>
      </c>
      <c r="Q30" s="226"/>
      <c r="R30" s="226"/>
      <c r="S30" s="226"/>
      <c r="T30" s="230">
        <v>1</v>
      </c>
      <c r="U30" s="226"/>
      <c r="V30" s="784">
        <v>43951</v>
      </c>
      <c r="W30" s="785">
        <v>44196</v>
      </c>
      <c r="X30" s="786"/>
      <c r="Y30" s="231"/>
      <c r="Z30" s="787"/>
      <c r="AA30" s="454"/>
      <c r="AB30" s="459" t="str">
        <f t="shared" si="0"/>
        <v/>
      </c>
      <c r="AC30" s="457" t="str">
        <f t="shared" si="12"/>
        <v/>
      </c>
      <c r="AD30" s="736" t="str">
        <f t="shared" si="13"/>
        <v/>
      </c>
      <c r="AE30" s="272"/>
      <c r="AF30" s="739"/>
      <c r="AG30" s="738" t="str">
        <f t="shared" si="1"/>
        <v>PENDIENTE</v>
      </c>
      <c r="AH30" s="447"/>
      <c r="AI30" s="731"/>
      <c r="AJ30" s="739"/>
      <c r="AK30" s="7"/>
      <c r="AL30" s="6"/>
      <c r="AM30" s="736"/>
      <c r="AN30" s="743"/>
      <c r="AO30" s="739"/>
      <c r="AP30" s="738"/>
      <c r="AQ30" s="9">
        <v>44150</v>
      </c>
      <c r="AR30" s="823" t="s">
        <v>1309</v>
      </c>
      <c r="AS30" s="747">
        <v>1</v>
      </c>
      <c r="AT30" s="10">
        <f t="shared" si="40"/>
        <v>1</v>
      </c>
      <c r="AU30" s="11">
        <f t="shared" si="41"/>
        <v>1</v>
      </c>
      <c r="AV30" s="736" t="str">
        <f t="shared" si="42"/>
        <v>OK</v>
      </c>
      <c r="AW30" s="737" t="s">
        <v>1310</v>
      </c>
      <c r="AY30" s="738" t="str">
        <f t="shared" si="43"/>
        <v>CUMPLIDA</v>
      </c>
      <c r="AZ30" s="739"/>
      <c r="BA30" s="739"/>
      <c r="BB30" s="739"/>
      <c r="BC30" s="739"/>
      <c r="BD30" s="739"/>
      <c r="BE30" s="739"/>
      <c r="BF30" s="739"/>
      <c r="BG30" s="739"/>
      <c r="BH30" s="738"/>
      <c r="BI30" s="739"/>
      <c r="BJ30" s="778" t="str">
        <f t="shared" si="39"/>
        <v>CERRADO</v>
      </c>
    </row>
    <row r="31" spans="1:62" s="735" customFormat="1" ht="35.1" customHeight="1" x14ac:dyDescent="0.25">
      <c r="A31" s="226"/>
      <c r="B31" s="226"/>
      <c r="C31" s="227" t="s">
        <v>154</v>
      </c>
      <c r="D31" s="226"/>
      <c r="E31" s="890"/>
      <c r="F31" s="226"/>
      <c r="G31" s="226">
        <v>10</v>
      </c>
      <c r="H31" s="780" t="s">
        <v>718</v>
      </c>
      <c r="I31" s="789" t="s">
        <v>1313</v>
      </c>
      <c r="J31" s="791" t="s">
        <v>1244</v>
      </c>
      <c r="K31" s="782" t="s">
        <v>1245</v>
      </c>
      <c r="L31" s="782" t="s">
        <v>1245</v>
      </c>
      <c r="M31" s="783">
        <v>2</v>
      </c>
      <c r="N31" s="227"/>
      <c r="O31" s="227" t="str">
        <f>IF(H31="","",VLOOKUP(H31,'[1]Procedimientos Publicar'!$C$6:$E$85,3,FALSE))</f>
        <v>SECRETARIA GENERAL</v>
      </c>
      <c r="P31" s="227" t="s">
        <v>72</v>
      </c>
      <c r="Q31" s="226"/>
      <c r="R31" s="226"/>
      <c r="S31" s="226"/>
      <c r="T31" s="230">
        <v>1</v>
      </c>
      <c r="U31" s="226"/>
      <c r="V31" s="784">
        <v>43920</v>
      </c>
      <c r="W31" s="785">
        <v>44012</v>
      </c>
      <c r="X31" s="786"/>
      <c r="Y31" s="231"/>
      <c r="Z31" s="787"/>
      <c r="AA31" s="454"/>
      <c r="AB31" s="459" t="str">
        <f t="shared" si="0"/>
        <v/>
      </c>
      <c r="AC31" s="457" t="str">
        <f t="shared" si="12"/>
        <v/>
      </c>
      <c r="AD31" s="736" t="str">
        <f t="shared" si="13"/>
        <v/>
      </c>
      <c r="AE31" s="272"/>
      <c r="AF31" s="739"/>
      <c r="AG31" s="738" t="str">
        <f t="shared" si="1"/>
        <v>PENDIENTE</v>
      </c>
      <c r="AH31" s="447"/>
      <c r="AI31" s="731"/>
      <c r="AJ31" s="739"/>
      <c r="AK31" s="7"/>
      <c r="AL31" s="6"/>
      <c r="AM31" s="736"/>
      <c r="AN31" s="743"/>
      <c r="AO31" s="739"/>
      <c r="AP31" s="738"/>
      <c r="AQ31" s="9">
        <v>44150</v>
      </c>
      <c r="AR31" s="778" t="s">
        <v>1311</v>
      </c>
      <c r="AS31" s="747">
        <v>0</v>
      </c>
      <c r="AT31" s="10">
        <f t="shared" si="40"/>
        <v>0</v>
      </c>
      <c r="AU31" s="11">
        <f t="shared" si="41"/>
        <v>0</v>
      </c>
      <c r="AV31" s="736" t="str">
        <f t="shared" si="42"/>
        <v>ALERTA</v>
      </c>
      <c r="AW31" s="359" t="s">
        <v>1312</v>
      </c>
      <c r="AY31" s="738" t="str">
        <f t="shared" si="43"/>
        <v>INCUMPLIDA</v>
      </c>
      <c r="AZ31" s="739"/>
      <c r="BA31" s="739"/>
      <c r="BB31" s="739"/>
      <c r="BC31" s="739"/>
      <c r="BD31" s="739"/>
      <c r="BE31" s="739"/>
      <c r="BF31" s="739"/>
      <c r="BG31" s="739"/>
      <c r="BH31" s="738"/>
      <c r="BI31" s="739"/>
      <c r="BJ31" s="778" t="str">
        <f t="shared" si="39"/>
        <v>ABIERTO</v>
      </c>
    </row>
    <row r="32" spans="1:62" s="735" customFormat="1" ht="35.1" customHeight="1" x14ac:dyDescent="0.25">
      <c r="A32" s="792"/>
      <c r="B32" s="792"/>
      <c r="C32" s="450" t="s">
        <v>154</v>
      </c>
      <c r="D32" s="792"/>
      <c r="E32" s="927" t="s">
        <v>1209</v>
      </c>
      <c r="F32" s="792"/>
      <c r="G32" s="92">
        <v>1</v>
      </c>
      <c r="H32" s="793" t="s">
        <v>718</v>
      </c>
      <c r="I32" s="794" t="s">
        <v>1246</v>
      </c>
      <c r="J32" s="795" t="s">
        <v>1247</v>
      </c>
      <c r="K32" s="795" t="s">
        <v>1248</v>
      </c>
      <c r="L32" s="796" t="s">
        <v>1249</v>
      </c>
      <c r="M32" s="797">
        <v>4</v>
      </c>
      <c r="N32" s="792"/>
      <c r="O32" s="450" t="str">
        <f>IF(H32="","",VLOOKUP(H32,'[1]Procedimientos Publicar'!$C$6:$E$85,3,FALSE))</f>
        <v>SECRETARIA GENERAL</v>
      </c>
      <c r="P32" s="450" t="s">
        <v>72</v>
      </c>
      <c r="Q32" s="798" t="s">
        <v>1250</v>
      </c>
      <c r="R32" s="792"/>
      <c r="S32" s="792"/>
      <c r="T32" s="93">
        <v>1</v>
      </c>
      <c r="U32" s="792"/>
      <c r="V32" s="799">
        <v>44165</v>
      </c>
      <c r="W32" s="799">
        <v>44346</v>
      </c>
      <c r="X32" s="792"/>
      <c r="Y32" s="792"/>
      <c r="Z32" s="792"/>
      <c r="AA32" s="792"/>
      <c r="AB32" s="792"/>
      <c r="AC32" s="792"/>
    </row>
    <row r="33" spans="1:60" s="735" customFormat="1" ht="35.1" customHeight="1" x14ac:dyDescent="0.25">
      <c r="A33" s="792"/>
      <c r="B33" s="792"/>
      <c r="C33" s="450" t="s">
        <v>154</v>
      </c>
      <c r="D33" s="792"/>
      <c r="E33" s="927"/>
      <c r="F33" s="792"/>
      <c r="G33" s="92">
        <v>2</v>
      </c>
      <c r="H33" s="793" t="s">
        <v>718</v>
      </c>
      <c r="I33" s="794" t="s">
        <v>1251</v>
      </c>
      <c r="J33" s="796" t="s">
        <v>1252</v>
      </c>
      <c r="K33" s="796" t="s">
        <v>1253</v>
      </c>
      <c r="L33" s="796" t="s">
        <v>1254</v>
      </c>
      <c r="M33" s="797">
        <v>2</v>
      </c>
      <c r="N33" s="792"/>
      <c r="O33" s="450" t="str">
        <f>IF(H33="","",VLOOKUP(H33,'[1]Procedimientos Publicar'!$C$6:$E$85,3,FALSE))</f>
        <v>SECRETARIA GENERAL</v>
      </c>
      <c r="P33" s="450" t="s">
        <v>72</v>
      </c>
      <c r="Q33" s="798" t="s">
        <v>1255</v>
      </c>
      <c r="R33" s="792"/>
      <c r="S33" s="792"/>
      <c r="T33" s="93">
        <v>1</v>
      </c>
      <c r="U33" s="792"/>
      <c r="V33" s="799">
        <v>44165</v>
      </c>
      <c r="W33" s="799">
        <v>43981</v>
      </c>
      <c r="X33" s="792"/>
      <c r="Y33" s="792"/>
      <c r="Z33" s="792"/>
      <c r="AA33" s="792"/>
      <c r="AB33" s="792"/>
      <c r="AC33" s="792"/>
    </row>
    <row r="34" spans="1:60" s="735" customFormat="1" ht="35.1" customHeight="1" x14ac:dyDescent="0.25">
      <c r="A34" s="792"/>
      <c r="B34" s="792"/>
      <c r="C34" s="450" t="s">
        <v>154</v>
      </c>
      <c r="D34" s="792"/>
      <c r="E34" s="927"/>
      <c r="F34" s="792"/>
      <c r="G34" s="92">
        <v>4</v>
      </c>
      <c r="H34" s="793" t="s">
        <v>718</v>
      </c>
      <c r="I34" s="234" t="s">
        <v>1256</v>
      </c>
      <c r="J34" s="796" t="s">
        <v>1257</v>
      </c>
      <c r="K34" s="800" t="s">
        <v>1258</v>
      </c>
      <c r="L34" s="800" t="s">
        <v>1259</v>
      </c>
      <c r="M34" s="797">
        <v>1</v>
      </c>
      <c r="N34" s="792"/>
      <c r="O34" s="450" t="str">
        <f>IF(H34="","",VLOOKUP(H34,'[1]Procedimientos Publicar'!$C$6:$E$85,3,FALSE))</f>
        <v>SECRETARIA GENERAL</v>
      </c>
      <c r="P34" s="450" t="s">
        <v>72</v>
      </c>
      <c r="Q34" s="801" t="s">
        <v>1255</v>
      </c>
      <c r="R34" s="792"/>
      <c r="S34" s="792"/>
      <c r="T34" s="93">
        <v>1</v>
      </c>
      <c r="U34" s="792"/>
      <c r="V34" s="799">
        <v>44165</v>
      </c>
      <c r="W34" s="799">
        <v>44165</v>
      </c>
      <c r="X34" s="792"/>
      <c r="Y34" s="792"/>
      <c r="Z34" s="792"/>
      <c r="AA34" s="792"/>
      <c r="AB34" s="792"/>
      <c r="AC34" s="792"/>
    </row>
    <row r="35" spans="1:60" s="735" customFormat="1" ht="35.1" customHeight="1" x14ac:dyDescent="0.25">
      <c r="A35" s="792"/>
      <c r="B35" s="792"/>
      <c r="C35" s="450" t="s">
        <v>154</v>
      </c>
      <c r="D35" s="792"/>
      <c r="E35" s="927"/>
      <c r="F35" s="792"/>
      <c r="G35" s="92">
        <v>5</v>
      </c>
      <c r="H35" s="793" t="s">
        <v>718</v>
      </c>
      <c r="I35" s="234" t="s">
        <v>1260</v>
      </c>
      <c r="J35" s="796" t="s">
        <v>1261</v>
      </c>
      <c r="K35" s="795" t="s">
        <v>1262</v>
      </c>
      <c r="L35" s="802" t="s">
        <v>1263</v>
      </c>
      <c r="M35" s="797">
        <v>1</v>
      </c>
      <c r="N35" s="792"/>
      <c r="O35" s="450" t="str">
        <f>IF(H35="","",VLOOKUP(H35,'[1]Procedimientos Publicar'!$C$6:$E$85,3,FALSE))</f>
        <v>SECRETARIA GENERAL</v>
      </c>
      <c r="P35" s="450" t="s">
        <v>72</v>
      </c>
      <c r="Q35" s="801" t="s">
        <v>1255</v>
      </c>
      <c r="R35" s="792"/>
      <c r="S35" s="792"/>
      <c r="T35" s="93">
        <v>1</v>
      </c>
      <c r="U35" s="792"/>
      <c r="V35" s="799">
        <v>44165</v>
      </c>
      <c r="W35" s="799">
        <v>44346</v>
      </c>
      <c r="X35" s="792"/>
      <c r="Y35" s="792"/>
      <c r="Z35" s="792"/>
      <c r="AA35" s="792"/>
      <c r="AB35" s="792"/>
      <c r="AC35" s="792"/>
    </row>
    <row r="36" spans="1:60" s="735" customFormat="1" ht="35.1" customHeight="1" x14ac:dyDescent="0.25">
      <c r="A36" s="792"/>
      <c r="B36" s="792"/>
      <c r="C36" s="450" t="s">
        <v>154</v>
      </c>
      <c r="D36" s="792"/>
      <c r="E36" s="927"/>
      <c r="F36" s="792"/>
      <c r="G36" s="92">
        <v>6</v>
      </c>
      <c r="H36" s="793" t="s">
        <v>718</v>
      </c>
      <c r="I36" s="234" t="s">
        <v>1264</v>
      </c>
      <c r="J36" s="796" t="s">
        <v>1265</v>
      </c>
      <c r="K36" s="796" t="s">
        <v>1266</v>
      </c>
      <c r="L36" s="802" t="s">
        <v>1267</v>
      </c>
      <c r="M36" s="797">
        <v>1</v>
      </c>
      <c r="N36" s="792"/>
      <c r="O36" s="450" t="str">
        <f>IF(H36="","",VLOOKUP(H36,'[1]Procedimientos Publicar'!$C$6:$E$85,3,FALSE))</f>
        <v>SECRETARIA GENERAL</v>
      </c>
      <c r="P36" s="450" t="s">
        <v>72</v>
      </c>
      <c r="Q36" s="801" t="s">
        <v>1268</v>
      </c>
      <c r="R36" s="792"/>
      <c r="S36" s="792"/>
      <c r="T36" s="93">
        <v>1</v>
      </c>
      <c r="U36" s="792"/>
      <c r="V36" s="799">
        <v>44165</v>
      </c>
      <c r="W36" s="799">
        <v>44185</v>
      </c>
      <c r="X36" s="792"/>
      <c r="Y36" s="792"/>
      <c r="Z36" s="792"/>
      <c r="AA36" s="792"/>
      <c r="AB36" s="792"/>
      <c r="AC36" s="792"/>
    </row>
    <row r="37" spans="1:60" s="735" customFormat="1" ht="35.1" customHeight="1" x14ac:dyDescent="0.25">
      <c r="A37" s="792"/>
      <c r="B37" s="792"/>
      <c r="C37" s="450" t="s">
        <v>154</v>
      </c>
      <c r="D37" s="792"/>
      <c r="E37" s="927"/>
      <c r="F37" s="792"/>
      <c r="G37" s="92">
        <v>7</v>
      </c>
      <c r="H37" s="793" t="s">
        <v>718</v>
      </c>
      <c r="I37" s="234" t="s">
        <v>1269</v>
      </c>
      <c r="J37" s="800" t="s">
        <v>1270</v>
      </c>
      <c r="K37" s="796" t="s">
        <v>1271</v>
      </c>
      <c r="L37" s="802" t="s">
        <v>620</v>
      </c>
      <c r="M37" s="797">
        <v>1</v>
      </c>
      <c r="N37" s="792"/>
      <c r="O37" s="450" t="str">
        <f>IF(H37="","",VLOOKUP(H37,'[1]Procedimientos Publicar'!$C$6:$E$85,3,FALSE))</f>
        <v>SECRETARIA GENERAL</v>
      </c>
      <c r="P37" s="450" t="s">
        <v>72</v>
      </c>
      <c r="Q37" s="801" t="s">
        <v>1272</v>
      </c>
      <c r="R37" s="792"/>
      <c r="S37" s="792"/>
      <c r="T37" s="93">
        <v>1</v>
      </c>
      <c r="U37" s="792"/>
      <c r="V37" s="799">
        <v>44165</v>
      </c>
      <c r="W37" s="799">
        <v>43910</v>
      </c>
      <c r="X37" s="792"/>
      <c r="Y37" s="792"/>
      <c r="Z37" s="792"/>
      <c r="AA37" s="792"/>
      <c r="AB37" s="792"/>
      <c r="AC37" s="792"/>
    </row>
    <row r="38" spans="1:60" s="354" customFormat="1" ht="69" customHeight="1" x14ac:dyDescent="0.25">
      <c r="C38" s="352"/>
      <c r="E38" s="382"/>
      <c r="H38" s="375"/>
      <c r="I38" s="278"/>
      <c r="J38" s="282"/>
      <c r="K38" s="24"/>
      <c r="L38" s="24"/>
      <c r="M38" s="143"/>
      <c r="N38" s="352"/>
      <c r="O38" s="352"/>
      <c r="P38" s="352"/>
      <c r="S38" s="24"/>
      <c r="T38" s="95"/>
      <c r="V38" s="18"/>
      <c r="W38" s="18"/>
      <c r="X38" s="18"/>
      <c r="Y38" s="96"/>
      <c r="Z38" s="283"/>
      <c r="AB38" s="270"/>
      <c r="AC38" s="273"/>
      <c r="AE38" s="25"/>
      <c r="AG38" s="357"/>
      <c r="BH38" s="357"/>
    </row>
    <row r="39" spans="1:60" s="354" customFormat="1" ht="69" customHeight="1" x14ac:dyDescent="0.25">
      <c r="C39" s="352"/>
      <c r="E39" s="382"/>
      <c r="H39" s="375"/>
      <c r="I39" s="148"/>
      <c r="J39" s="277"/>
      <c r="K39" s="24"/>
      <c r="L39" s="24"/>
      <c r="M39" s="143"/>
      <c r="N39" s="352"/>
      <c r="O39" s="352"/>
      <c r="P39" s="352"/>
      <c r="S39" s="24"/>
      <c r="T39" s="95"/>
      <c r="V39" s="18"/>
      <c r="W39" s="18"/>
      <c r="X39" s="18"/>
      <c r="Y39" s="96"/>
      <c r="Z39" s="25"/>
      <c r="AB39" s="270"/>
      <c r="AC39" s="273"/>
      <c r="AE39" s="148"/>
      <c r="AG39" s="357"/>
      <c r="BH39" s="357"/>
    </row>
    <row r="40" spans="1:60" s="354" customFormat="1" ht="69" customHeight="1" x14ac:dyDescent="0.25">
      <c r="C40" s="352"/>
      <c r="E40" s="382"/>
      <c r="H40" s="375"/>
      <c r="I40" s="148"/>
      <c r="J40" s="277"/>
      <c r="K40" s="24"/>
      <c r="L40" s="24"/>
      <c r="M40" s="143"/>
      <c r="N40" s="352"/>
      <c r="O40" s="352"/>
      <c r="P40" s="352"/>
      <c r="S40" s="24"/>
      <c r="T40" s="95"/>
      <c r="V40" s="18"/>
      <c r="W40" s="18"/>
      <c r="X40" s="18"/>
      <c r="Y40" s="96"/>
      <c r="Z40" s="25"/>
      <c r="AB40" s="270"/>
      <c r="AC40" s="273"/>
      <c r="AE40" s="148"/>
      <c r="AG40" s="357"/>
      <c r="BH40" s="357"/>
    </row>
    <row r="41" spans="1:60" s="354" customFormat="1" ht="69" customHeight="1" x14ac:dyDescent="0.25">
      <c r="C41" s="352"/>
      <c r="E41" s="382"/>
      <c r="H41" s="375"/>
      <c r="I41" s="148"/>
      <c r="J41" s="277"/>
      <c r="K41" s="24"/>
      <c r="L41" s="24"/>
      <c r="M41" s="143"/>
      <c r="N41" s="352"/>
      <c r="O41" s="352"/>
      <c r="P41" s="352"/>
      <c r="S41" s="24"/>
      <c r="T41" s="95"/>
      <c r="V41" s="18"/>
      <c r="W41" s="18"/>
      <c r="X41" s="18"/>
      <c r="Y41" s="96"/>
      <c r="Z41" s="25"/>
      <c r="AB41" s="270"/>
      <c r="AC41" s="273"/>
      <c r="AE41" s="148"/>
      <c r="AG41" s="357"/>
      <c r="BH41" s="357"/>
    </row>
    <row r="42" spans="1:60" s="354" customFormat="1" ht="69" customHeight="1" x14ac:dyDescent="0.2">
      <c r="C42" s="352"/>
      <c r="E42" s="382"/>
      <c r="H42" s="375"/>
      <c r="I42" s="148"/>
      <c r="J42" s="277"/>
      <c r="K42" s="25"/>
      <c r="L42" s="24"/>
      <c r="M42" s="143"/>
      <c r="N42" s="352"/>
      <c r="O42" s="352"/>
      <c r="P42" s="352"/>
      <c r="S42" s="25"/>
      <c r="T42" s="95"/>
      <c r="V42" s="18"/>
      <c r="W42" s="18"/>
      <c r="X42" s="18"/>
      <c r="Y42" s="96"/>
      <c r="Z42" s="280"/>
      <c r="AB42" s="270"/>
      <c r="AC42" s="273"/>
      <c r="AE42" s="104"/>
      <c r="BH42" s="357"/>
    </row>
    <row r="43" spans="1:60" s="354" customFormat="1" ht="69" customHeight="1" x14ac:dyDescent="0.25">
      <c r="C43" s="352"/>
      <c r="E43" s="952"/>
      <c r="H43" s="375"/>
      <c r="I43" s="148"/>
      <c r="N43" s="352"/>
      <c r="O43" s="352"/>
      <c r="P43" s="352"/>
      <c r="T43" s="95"/>
      <c r="X43" s="753"/>
      <c r="Y43" s="96"/>
      <c r="AB43" s="270"/>
      <c r="AC43" s="273"/>
      <c r="AG43" s="357"/>
      <c r="BH43" s="357"/>
    </row>
    <row r="44" spans="1:60" s="354" customFormat="1" ht="69" customHeight="1" x14ac:dyDescent="0.25">
      <c r="C44" s="352"/>
      <c r="E44" s="952"/>
      <c r="H44" s="375"/>
      <c r="I44" s="148"/>
      <c r="N44" s="352"/>
      <c r="O44" s="352"/>
      <c r="P44" s="352"/>
      <c r="T44" s="95"/>
      <c r="X44" s="753"/>
      <c r="Y44" s="96"/>
      <c r="AB44" s="270"/>
      <c r="AC44" s="273"/>
      <c r="AG44" s="357"/>
      <c r="BH44" s="357"/>
    </row>
    <row r="45" spans="1:60" s="354" customFormat="1" ht="69" customHeight="1" x14ac:dyDescent="0.25">
      <c r="C45" s="352"/>
      <c r="E45" s="952"/>
      <c r="H45" s="375"/>
      <c r="I45" s="284"/>
      <c r="N45" s="352"/>
      <c r="O45" s="352"/>
      <c r="P45" s="352"/>
      <c r="T45" s="95"/>
      <c r="X45" s="753"/>
      <c r="Y45" s="96"/>
      <c r="AB45" s="270"/>
      <c r="AC45" s="273"/>
      <c r="AG45" s="357"/>
      <c r="BH45" s="357"/>
    </row>
    <row r="46" spans="1:60" s="354" customFormat="1" ht="69" customHeight="1" x14ac:dyDescent="0.25">
      <c r="C46" s="352"/>
      <c r="E46" s="951"/>
      <c r="H46" s="176"/>
      <c r="I46" s="353"/>
      <c r="J46" s="353"/>
      <c r="K46" s="353"/>
      <c r="L46" s="285"/>
      <c r="N46" s="352"/>
      <c r="O46" s="352"/>
      <c r="P46" s="352"/>
      <c r="S46" s="353"/>
      <c r="T46" s="95"/>
      <c r="V46" s="376"/>
      <c r="W46" s="376"/>
      <c r="X46" s="376"/>
      <c r="Y46" s="96"/>
      <c r="Z46" s="353"/>
      <c r="AB46" s="270"/>
      <c r="AC46" s="273"/>
      <c r="AE46" s="269"/>
      <c r="AG46" s="357"/>
      <c r="BH46" s="357"/>
    </row>
    <row r="47" spans="1:60" s="354" customFormat="1" ht="69" customHeight="1" x14ac:dyDescent="0.25">
      <c r="C47" s="352"/>
      <c r="E47" s="951"/>
      <c r="H47" s="176"/>
      <c r="I47" s="287"/>
      <c r="J47" s="353"/>
      <c r="K47" s="353"/>
      <c r="L47" s="288"/>
      <c r="N47" s="352"/>
      <c r="O47" s="352"/>
      <c r="P47" s="352"/>
      <c r="S47" s="353"/>
      <c r="T47" s="95"/>
      <c r="V47" s="289"/>
      <c r="W47" s="290"/>
      <c r="X47" s="290"/>
      <c r="Y47" s="96"/>
      <c r="Z47" s="353"/>
      <c r="AB47" s="270"/>
      <c r="AC47" s="273"/>
      <c r="AE47" s="269"/>
      <c r="AG47" s="357"/>
      <c r="BH47" s="357"/>
    </row>
    <row r="48" spans="1:60" s="354" customFormat="1" ht="69" customHeight="1" x14ac:dyDescent="0.25">
      <c r="C48" s="352"/>
      <c r="E48" s="951"/>
      <c r="H48" s="176"/>
      <c r="I48" s="148"/>
      <c r="J48" s="148"/>
      <c r="K48" s="148"/>
      <c r="L48" s="284"/>
      <c r="N48" s="352"/>
      <c r="O48" s="352"/>
      <c r="P48" s="352"/>
      <c r="S48" s="148"/>
      <c r="T48" s="95"/>
      <c r="V48" s="376"/>
      <c r="W48" s="376"/>
      <c r="X48" s="376"/>
      <c r="Y48" s="96"/>
      <c r="Z48" s="353"/>
      <c r="AB48" s="270"/>
      <c r="AC48" s="273"/>
      <c r="AE48" s="353"/>
      <c r="BH48" s="357"/>
    </row>
    <row r="49" spans="3:60" s="354" customFormat="1" ht="69" customHeight="1" x14ac:dyDescent="0.25">
      <c r="C49" s="352"/>
      <c r="E49" s="950"/>
      <c r="H49" s="375"/>
      <c r="I49" s="275"/>
      <c r="J49" s="275"/>
      <c r="K49" s="275"/>
      <c r="L49" s="275"/>
      <c r="N49" s="352"/>
      <c r="O49" s="352"/>
      <c r="P49" s="375"/>
      <c r="S49" s="275"/>
      <c r="T49" s="95"/>
      <c r="V49" s="291"/>
      <c r="W49" s="291"/>
      <c r="X49" s="291"/>
      <c r="Y49" s="96"/>
      <c r="Z49" s="292"/>
      <c r="AB49" s="270"/>
      <c r="AC49" s="273"/>
      <c r="AE49" s="293"/>
      <c r="AG49" s="357"/>
      <c r="BH49" s="357"/>
    </row>
    <row r="50" spans="3:60" s="354" customFormat="1" ht="69" customHeight="1" x14ac:dyDescent="0.2">
      <c r="C50" s="352"/>
      <c r="E50" s="950"/>
      <c r="H50" s="375"/>
      <c r="I50" s="275"/>
      <c r="J50" s="294"/>
      <c r="K50" s="294"/>
      <c r="L50" s="294"/>
      <c r="N50" s="352"/>
      <c r="O50" s="352"/>
      <c r="P50" s="375"/>
      <c r="S50" s="294"/>
      <c r="T50" s="95"/>
      <c r="U50" s="294"/>
      <c r="V50" s="291"/>
      <c r="W50" s="291"/>
      <c r="X50" s="291"/>
      <c r="Y50" s="96"/>
      <c r="Z50" s="353"/>
      <c r="AB50" s="270"/>
      <c r="AC50" s="273"/>
      <c r="AE50" s="275"/>
      <c r="BH50" s="357"/>
    </row>
    <row r="51" spans="3:60" s="354" customFormat="1" ht="69" customHeight="1" x14ac:dyDescent="0.2">
      <c r="C51" s="352"/>
      <c r="E51" s="950"/>
      <c r="H51" s="375"/>
      <c r="I51" s="275"/>
      <c r="J51" s="294"/>
      <c r="K51" s="294"/>
      <c r="L51" s="294"/>
      <c r="N51" s="352"/>
      <c r="O51" s="352"/>
      <c r="P51" s="375"/>
      <c r="S51" s="294"/>
      <c r="T51" s="95"/>
      <c r="V51" s="291"/>
      <c r="W51" s="291"/>
      <c r="X51" s="291"/>
      <c r="Y51" s="96"/>
      <c r="Z51" s="353"/>
      <c r="AB51" s="270"/>
      <c r="AC51" s="273"/>
      <c r="AE51" s="353"/>
      <c r="AG51" s="357"/>
      <c r="BH51" s="357"/>
    </row>
    <row r="52" spans="3:60" s="354" customFormat="1" ht="69" customHeight="1" x14ac:dyDescent="0.2">
      <c r="C52" s="352"/>
      <c r="E52" s="950"/>
      <c r="H52" s="375"/>
      <c r="I52" s="275"/>
      <c r="J52" s="295"/>
      <c r="K52" s="275"/>
      <c r="L52" s="294"/>
      <c r="N52" s="352"/>
      <c r="O52" s="352"/>
      <c r="P52" s="294"/>
      <c r="S52" s="275"/>
      <c r="T52" s="95"/>
      <c r="V52" s="296"/>
      <c r="W52" s="296"/>
      <c r="X52" s="296"/>
      <c r="Y52" s="96"/>
      <c r="Z52" s="353"/>
      <c r="AB52" s="270"/>
      <c r="AC52" s="273"/>
      <c r="AE52" s="353"/>
      <c r="AG52" s="357"/>
      <c r="BH52" s="357"/>
    </row>
    <row r="53" spans="3:60" s="354" customFormat="1" ht="69" customHeight="1" x14ac:dyDescent="0.2">
      <c r="C53" s="352"/>
      <c r="E53" s="950"/>
      <c r="H53" s="375"/>
      <c r="I53" s="275"/>
      <c r="J53" s="294"/>
      <c r="K53" s="294"/>
      <c r="L53" s="294"/>
      <c r="N53" s="352"/>
      <c r="O53" s="352"/>
      <c r="P53" s="375"/>
      <c r="S53" s="294"/>
      <c r="T53" s="95"/>
      <c r="V53" s="291"/>
      <c r="W53" s="291"/>
      <c r="X53" s="291"/>
      <c r="Y53" s="96"/>
      <c r="Z53" s="353"/>
      <c r="AB53" s="270"/>
      <c r="AC53" s="273"/>
      <c r="AE53" s="269"/>
      <c r="AG53" s="357"/>
      <c r="BH53" s="357"/>
    </row>
    <row r="54" spans="3:60" s="354" customFormat="1" ht="69" customHeight="1" x14ac:dyDescent="0.25">
      <c r="C54" s="352"/>
      <c r="E54" s="947"/>
      <c r="H54" s="375"/>
      <c r="I54" s="148"/>
      <c r="J54" s="102"/>
      <c r="K54" s="102"/>
      <c r="L54" s="102"/>
      <c r="M54" s="103"/>
      <c r="N54" s="352"/>
      <c r="O54" s="352"/>
      <c r="P54" s="352"/>
      <c r="S54" s="102"/>
      <c r="T54" s="95"/>
      <c r="V54" s="18"/>
      <c r="W54" s="18"/>
      <c r="X54" s="18"/>
      <c r="Y54" s="96"/>
      <c r="Z54" s="15"/>
      <c r="AB54" s="270"/>
      <c r="AC54" s="273"/>
      <c r="AE54" s="272"/>
      <c r="AG54" s="357"/>
      <c r="BH54" s="357"/>
    </row>
    <row r="55" spans="3:60" s="354" customFormat="1" ht="69" customHeight="1" x14ac:dyDescent="0.25">
      <c r="C55" s="352"/>
      <c r="E55" s="947"/>
      <c r="H55" s="375"/>
      <c r="I55" s="148"/>
      <c r="J55" s="297"/>
      <c r="K55" s="102"/>
      <c r="L55" s="102"/>
      <c r="M55" s="106"/>
      <c r="N55" s="352"/>
      <c r="O55" s="352"/>
      <c r="P55" s="352"/>
      <c r="S55" s="102"/>
      <c r="T55" s="95"/>
      <c r="V55" s="107"/>
      <c r="W55" s="107"/>
      <c r="X55" s="107"/>
      <c r="Y55" s="96"/>
      <c r="Z55" s="15"/>
      <c r="AB55" s="270"/>
      <c r="AC55" s="273"/>
      <c r="AE55" s="272"/>
      <c r="AG55" s="357"/>
      <c r="BH55" s="357"/>
    </row>
    <row r="56" spans="3:60" s="354" customFormat="1" ht="69" customHeight="1" x14ac:dyDescent="0.25">
      <c r="C56" s="352"/>
      <c r="E56" s="947"/>
      <c r="H56" s="375"/>
      <c r="I56" s="284"/>
      <c r="J56" s="284"/>
      <c r="K56" s="15"/>
      <c r="L56" s="102"/>
      <c r="M56" s="103"/>
      <c r="N56" s="352"/>
      <c r="O56" s="352"/>
      <c r="P56" s="352"/>
      <c r="S56" s="15"/>
      <c r="T56" s="95"/>
      <c r="V56" s="18"/>
      <c r="W56" s="18"/>
      <c r="X56" s="18"/>
      <c r="Y56" s="96"/>
      <c r="Z56" s="15"/>
      <c r="AB56" s="270"/>
      <c r="AC56" s="273"/>
      <c r="AE56" s="17"/>
      <c r="AG56" s="357"/>
      <c r="BH56" s="357"/>
    </row>
    <row r="57" spans="3:60" s="354" customFormat="1" ht="69" customHeight="1" x14ac:dyDescent="0.25">
      <c r="C57" s="352"/>
      <c r="E57" s="947"/>
      <c r="H57" s="375"/>
      <c r="I57" s="298"/>
      <c r="J57" s="15"/>
      <c r="K57" s="15"/>
      <c r="L57" s="17"/>
      <c r="M57" s="111"/>
      <c r="N57" s="352"/>
      <c r="O57" s="352"/>
      <c r="P57" s="352"/>
      <c r="S57" s="15"/>
      <c r="T57" s="95"/>
      <c r="V57" s="18"/>
      <c r="W57" s="18"/>
      <c r="X57" s="18"/>
      <c r="Y57" s="96"/>
      <c r="Z57" s="15"/>
      <c r="AB57" s="270"/>
      <c r="AC57" s="273"/>
      <c r="AE57" s="272"/>
      <c r="AG57" s="357"/>
      <c r="BH57" s="357"/>
    </row>
    <row r="58" spans="3:60" s="354" customFormat="1" ht="69" customHeight="1" x14ac:dyDescent="0.25">
      <c r="C58" s="352"/>
      <c r="E58" s="947"/>
      <c r="H58" s="375"/>
      <c r="I58" s="148"/>
      <c r="J58" s="15"/>
      <c r="K58" s="15"/>
      <c r="L58" s="299"/>
      <c r="M58" s="113"/>
      <c r="N58" s="352"/>
      <c r="O58" s="352"/>
      <c r="P58" s="352"/>
      <c r="S58" s="15"/>
      <c r="T58" s="95"/>
      <c r="V58" s="18"/>
      <c r="W58" s="104"/>
      <c r="X58" s="654"/>
      <c r="Y58" s="96"/>
      <c r="Z58" s="15"/>
      <c r="AB58" s="270"/>
      <c r="AC58" s="273"/>
      <c r="AE58" s="17"/>
      <c r="AG58" s="357"/>
      <c r="BH58" s="357"/>
    </row>
    <row r="59" spans="3:60" s="354" customFormat="1" ht="69" customHeight="1" x14ac:dyDescent="0.25">
      <c r="C59" s="352"/>
      <c r="E59" s="947"/>
      <c r="H59" s="375"/>
      <c r="I59" s="284"/>
      <c r="J59" s="15"/>
      <c r="K59" s="24"/>
      <c r="L59" s="24"/>
      <c r="M59" s="103"/>
      <c r="N59" s="352"/>
      <c r="O59" s="352"/>
      <c r="P59" s="352"/>
      <c r="S59" s="24"/>
      <c r="T59" s="95"/>
      <c r="V59" s="18"/>
      <c r="W59" s="18"/>
      <c r="X59" s="18"/>
      <c r="Y59" s="96"/>
      <c r="Z59" s="15"/>
      <c r="AB59" s="270"/>
      <c r="AC59" s="273"/>
      <c r="AE59" s="1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row>
    <row r="60" spans="3:60" s="354" customFormat="1" ht="69" customHeight="1" x14ac:dyDescent="0.25">
      <c r="C60" s="352"/>
      <c r="E60" s="947"/>
      <c r="H60" s="375"/>
      <c r="I60" s="148"/>
      <c r="J60" s="15"/>
      <c r="K60" s="15"/>
      <c r="L60" s="15"/>
      <c r="M60" s="111"/>
      <c r="N60" s="352"/>
      <c r="O60" s="352"/>
      <c r="P60" s="352"/>
      <c r="S60" s="15"/>
      <c r="T60" s="95"/>
      <c r="V60" s="18"/>
      <c r="W60" s="18"/>
      <c r="X60" s="18"/>
      <c r="Y60" s="96"/>
      <c r="Z60" s="15"/>
      <c r="AB60" s="270"/>
      <c r="AC60" s="273"/>
      <c r="AE60" s="17"/>
      <c r="AG60" s="357"/>
      <c r="BH60" s="357"/>
    </row>
    <row r="61" spans="3:60" s="354" customFormat="1" ht="69" customHeight="1" x14ac:dyDescent="0.25">
      <c r="C61" s="352"/>
      <c r="E61" s="947"/>
      <c r="H61" s="375"/>
      <c r="I61" s="148"/>
      <c r="J61" s="15"/>
      <c r="K61" s="15"/>
      <c r="L61" s="15"/>
      <c r="M61" s="111"/>
      <c r="N61" s="352"/>
      <c r="O61" s="352"/>
      <c r="P61" s="352"/>
      <c r="S61" s="15"/>
      <c r="T61" s="95"/>
      <c r="V61" s="18"/>
      <c r="W61" s="18"/>
      <c r="X61" s="18"/>
      <c r="Y61" s="96"/>
      <c r="Z61" s="15"/>
      <c r="AB61" s="270"/>
      <c r="AC61" s="273"/>
      <c r="AE61" s="17"/>
      <c r="AG61" s="357"/>
      <c r="BH61" s="357"/>
    </row>
    <row r="62" spans="3:60" s="354" customFormat="1" ht="69" customHeight="1" x14ac:dyDescent="0.25">
      <c r="C62" s="352"/>
      <c r="E62" s="947"/>
      <c r="H62" s="375"/>
      <c r="I62" s="148"/>
      <c r="J62" s="15"/>
      <c r="K62" s="15"/>
      <c r="L62" s="15"/>
      <c r="M62" s="111"/>
      <c r="N62" s="352"/>
      <c r="O62" s="352"/>
      <c r="P62" s="352"/>
      <c r="S62" s="15"/>
      <c r="T62" s="95"/>
      <c r="V62" s="18"/>
      <c r="W62" s="18"/>
      <c r="X62" s="18"/>
      <c r="Y62" s="96"/>
      <c r="Z62" s="15"/>
      <c r="AB62" s="270"/>
      <c r="AC62" s="273"/>
      <c r="AE62" s="124"/>
      <c r="AG62" s="357"/>
      <c r="BH62" s="357"/>
    </row>
    <row r="63" spans="3:60" s="354" customFormat="1" ht="69" customHeight="1" x14ac:dyDescent="0.25">
      <c r="C63" s="352"/>
      <c r="E63" s="947"/>
      <c r="H63" s="375"/>
      <c r="I63" s="148"/>
      <c r="J63" s="24"/>
      <c r="K63" s="24"/>
      <c r="L63" s="24"/>
      <c r="M63" s="113"/>
      <c r="N63" s="352"/>
      <c r="O63" s="352"/>
      <c r="P63" s="352"/>
      <c r="S63" s="24"/>
      <c r="T63" s="95"/>
      <c r="V63" s="18"/>
      <c r="W63" s="18"/>
      <c r="X63" s="18"/>
      <c r="Y63" s="96"/>
      <c r="Z63" s="15"/>
      <c r="AB63" s="270"/>
      <c r="AC63" s="273"/>
      <c r="AE63" s="17"/>
      <c r="AG63" s="357"/>
      <c r="BH63" s="357"/>
    </row>
    <row r="64" spans="3:60" s="354" customFormat="1" ht="69" customHeight="1" x14ac:dyDescent="0.25">
      <c r="C64" s="352"/>
      <c r="E64" s="950"/>
      <c r="H64" s="375"/>
      <c r="I64" s="275"/>
      <c r="J64" s="300"/>
      <c r="N64" s="352"/>
      <c r="O64" s="352"/>
      <c r="P64" s="352"/>
      <c r="T64" s="95"/>
      <c r="X64" s="753"/>
      <c r="Y64" s="96"/>
      <c r="Z64" s="149"/>
      <c r="AB64" s="270"/>
      <c r="AC64" s="273"/>
      <c r="AE64" s="15"/>
      <c r="AG64" s="357"/>
      <c r="BH64" s="357"/>
    </row>
    <row r="65" spans="3:60" s="354" customFormat="1" ht="69" customHeight="1" x14ac:dyDescent="0.25">
      <c r="C65" s="352"/>
      <c r="E65" s="950"/>
      <c r="H65" s="375"/>
      <c r="I65" s="148"/>
      <c r="J65" s="300"/>
      <c r="N65" s="352"/>
      <c r="O65" s="352"/>
      <c r="P65" s="352"/>
      <c r="T65" s="95"/>
      <c r="X65" s="753"/>
      <c r="Y65" s="96"/>
      <c r="Z65" s="149"/>
      <c r="AB65" s="270"/>
      <c r="AC65" s="273"/>
      <c r="AE65" s="15"/>
      <c r="AG65" s="357"/>
      <c r="BH65" s="357"/>
    </row>
    <row r="66" spans="3:60" s="354" customFormat="1" ht="69" customHeight="1" x14ac:dyDescent="0.25">
      <c r="C66" s="352"/>
      <c r="E66" s="950"/>
      <c r="H66" s="375"/>
      <c r="I66" s="148"/>
      <c r="J66" s="300"/>
      <c r="N66" s="352"/>
      <c r="O66" s="352"/>
      <c r="P66" s="352"/>
      <c r="T66" s="95"/>
      <c r="X66" s="753"/>
      <c r="Y66" s="96"/>
      <c r="Z66" s="149"/>
      <c r="AB66" s="270"/>
      <c r="AC66" s="273"/>
      <c r="AE66" s="15"/>
      <c r="AG66" s="357"/>
      <c r="BH66" s="357"/>
    </row>
    <row r="67" spans="3:60" s="354" customFormat="1" ht="69" customHeight="1" x14ac:dyDescent="0.25">
      <c r="C67" s="352"/>
      <c r="E67" s="950"/>
      <c r="H67" s="375"/>
      <c r="I67" s="148"/>
      <c r="J67" s="300"/>
      <c r="N67" s="352"/>
      <c r="O67" s="352"/>
      <c r="P67" s="352"/>
      <c r="T67" s="95"/>
      <c r="X67" s="753"/>
      <c r="Y67" s="96"/>
      <c r="Z67" s="149"/>
      <c r="AB67" s="270"/>
      <c r="AC67" s="273"/>
      <c r="AE67" s="15"/>
      <c r="AG67" s="357"/>
      <c r="BH67" s="357"/>
    </row>
    <row r="68" spans="3:60" s="354" customFormat="1" ht="69" customHeight="1" x14ac:dyDescent="0.2">
      <c r="C68" s="352"/>
      <c r="E68" s="951"/>
      <c r="H68" s="375"/>
      <c r="I68" s="278"/>
      <c r="N68" s="352"/>
      <c r="O68" s="352"/>
      <c r="P68" s="352"/>
      <c r="T68" s="95"/>
      <c r="X68" s="753"/>
      <c r="Y68" s="96"/>
      <c r="Z68" s="280"/>
      <c r="AB68" s="270"/>
      <c r="AC68" s="273"/>
      <c r="AG68" s="357"/>
      <c r="BH68" s="357"/>
    </row>
    <row r="69" spans="3:60" s="354" customFormat="1" ht="69" customHeight="1" x14ac:dyDescent="0.25">
      <c r="C69" s="352"/>
      <c r="E69" s="951"/>
      <c r="H69" s="375"/>
      <c r="I69" s="148"/>
      <c r="J69" s="149"/>
      <c r="K69" s="24"/>
      <c r="L69" s="20"/>
      <c r="M69" s="143"/>
      <c r="N69" s="352"/>
      <c r="O69" s="352"/>
      <c r="P69" s="352"/>
      <c r="T69" s="95"/>
      <c r="U69" s="24"/>
      <c r="V69" s="301"/>
      <c r="W69" s="301"/>
      <c r="X69" s="301"/>
      <c r="Y69" s="96"/>
      <c r="Z69" s="24"/>
      <c r="AB69" s="270"/>
      <c r="AC69" s="273"/>
      <c r="AG69" s="357"/>
      <c r="BH69" s="357"/>
    </row>
    <row r="70" spans="3:60" s="354" customFormat="1" ht="69" customHeight="1" x14ac:dyDescent="0.25">
      <c r="C70" s="352"/>
      <c r="E70" s="951"/>
      <c r="H70" s="375"/>
      <c r="I70" s="148"/>
      <c r="J70" s="149"/>
      <c r="K70" s="17"/>
      <c r="L70" s="145"/>
      <c r="M70" s="113"/>
      <c r="N70" s="352"/>
      <c r="O70" s="352"/>
      <c r="P70" s="352"/>
      <c r="T70" s="95"/>
      <c r="U70" s="17"/>
      <c r="V70" s="301"/>
      <c r="W70" s="301"/>
      <c r="X70" s="301"/>
      <c r="Y70" s="96"/>
      <c r="Z70" s="24"/>
      <c r="AB70" s="270"/>
      <c r="AC70" s="273"/>
      <c r="AG70" s="357"/>
      <c r="BH70" s="357"/>
    </row>
    <row r="71" spans="3:60" s="354" customFormat="1" ht="69" customHeight="1" x14ac:dyDescent="0.2">
      <c r="C71" s="352"/>
      <c r="E71" s="951"/>
      <c r="H71" s="375"/>
      <c r="I71" s="353"/>
      <c r="J71" s="149"/>
      <c r="K71" s="353"/>
      <c r="L71" s="146"/>
      <c r="M71" s="353"/>
      <c r="N71" s="352"/>
      <c r="O71" s="352"/>
      <c r="P71" s="303"/>
      <c r="T71" s="95"/>
      <c r="U71" s="353"/>
      <c r="V71" s="286"/>
      <c r="W71" s="147"/>
      <c r="X71" s="147"/>
      <c r="Y71" s="96"/>
      <c r="Z71" s="311"/>
      <c r="AB71" s="270"/>
      <c r="AC71" s="273"/>
      <c r="AG71" s="357"/>
      <c r="BH71" s="357"/>
    </row>
    <row r="72" spans="3:60" s="354" customFormat="1" ht="69" customHeight="1" x14ac:dyDescent="0.2">
      <c r="C72" s="352"/>
      <c r="E72" s="951"/>
      <c r="H72" s="375"/>
      <c r="I72" s="148"/>
      <c r="J72" s="145"/>
      <c r="K72" s="16"/>
      <c r="L72" s="145"/>
      <c r="M72" s="113"/>
      <c r="N72" s="352"/>
      <c r="O72" s="352"/>
      <c r="P72" s="352"/>
      <c r="T72" s="95"/>
      <c r="U72" s="16"/>
      <c r="V72" s="301"/>
      <c r="W72" s="301"/>
      <c r="X72" s="301"/>
      <c r="Y72" s="96"/>
      <c r="Z72" s="311"/>
      <c r="AB72" s="270"/>
      <c r="AC72" s="273"/>
      <c r="AG72" s="357"/>
      <c r="BH72" s="357"/>
    </row>
    <row r="73" spans="3:60" s="354" customFormat="1" ht="69" customHeight="1" x14ac:dyDescent="0.2">
      <c r="C73" s="352"/>
      <c r="E73" s="951"/>
      <c r="H73" s="375"/>
      <c r="I73" s="278"/>
      <c r="N73" s="352"/>
      <c r="O73" s="352"/>
      <c r="T73" s="95"/>
      <c r="X73" s="753"/>
      <c r="Y73" s="96"/>
      <c r="Z73" s="280"/>
      <c r="AB73" s="270"/>
      <c r="AC73" s="273"/>
      <c r="AG73" s="357"/>
      <c r="BH73" s="357"/>
    </row>
    <row r="74" spans="3:60" s="354" customFormat="1" ht="69" customHeight="1" x14ac:dyDescent="0.2">
      <c r="C74" s="352"/>
      <c r="E74" s="951"/>
      <c r="H74" s="375"/>
      <c r="I74" s="278"/>
      <c r="N74" s="352"/>
      <c r="O74" s="352"/>
      <c r="T74" s="95"/>
      <c r="X74" s="753"/>
      <c r="Y74" s="96"/>
      <c r="Z74" s="280"/>
      <c r="AB74" s="270"/>
      <c r="AC74" s="273"/>
      <c r="AG74" s="357"/>
      <c r="BH74" s="357"/>
    </row>
    <row r="75" spans="3:60" s="354" customFormat="1" ht="69" customHeight="1" x14ac:dyDescent="0.25">
      <c r="C75" s="352"/>
      <c r="E75" s="951"/>
      <c r="H75" s="375"/>
      <c r="I75" s="148"/>
      <c r="N75" s="352"/>
      <c r="O75" s="352"/>
      <c r="P75" s="303"/>
      <c r="T75" s="95"/>
      <c r="X75" s="753"/>
      <c r="Y75" s="96"/>
      <c r="Z75" s="274"/>
      <c r="AB75" s="270"/>
      <c r="AC75" s="273"/>
      <c r="AG75" s="357"/>
      <c r="BH75" s="357"/>
    </row>
    <row r="76" spans="3:60" s="354" customFormat="1" ht="69" customHeight="1" x14ac:dyDescent="0.2">
      <c r="C76" s="352"/>
      <c r="E76" s="951"/>
      <c r="H76" s="176"/>
      <c r="I76" s="294"/>
      <c r="J76" s="145"/>
      <c r="K76" s="17"/>
      <c r="L76" s="17"/>
      <c r="N76" s="352"/>
      <c r="O76" s="352"/>
      <c r="P76" s="352"/>
      <c r="T76" s="95"/>
      <c r="U76" s="17"/>
      <c r="V76" s="301"/>
      <c r="W76" s="301"/>
      <c r="X76" s="301"/>
      <c r="Y76" s="96"/>
      <c r="Z76" s="274"/>
      <c r="AB76" s="270"/>
      <c r="AC76" s="273"/>
      <c r="AG76" s="357"/>
      <c r="BH76" s="357"/>
    </row>
    <row r="77" spans="3:60" s="354" customFormat="1" ht="69" customHeight="1" x14ac:dyDescent="0.25">
      <c r="C77" s="352"/>
      <c r="E77" s="951"/>
      <c r="H77" s="176"/>
      <c r="I77" s="278"/>
      <c r="J77" s="304"/>
      <c r="N77" s="352"/>
      <c r="O77" s="352"/>
      <c r="P77" s="352"/>
      <c r="T77" s="95"/>
      <c r="X77" s="753"/>
      <c r="Y77" s="96"/>
      <c r="AB77" s="270"/>
      <c r="AC77" s="273"/>
      <c r="AG77" s="357"/>
      <c r="BH77" s="357"/>
    </row>
    <row r="78" spans="3:60" s="354" customFormat="1" ht="69" customHeight="1" x14ac:dyDescent="0.2">
      <c r="C78" s="352"/>
      <c r="E78" s="951"/>
      <c r="H78" s="176"/>
      <c r="I78" s="305"/>
      <c r="J78" s="145"/>
      <c r="K78" s="17"/>
      <c r="L78" s="17"/>
      <c r="N78" s="352"/>
      <c r="O78" s="352"/>
      <c r="P78" s="352"/>
      <c r="T78" s="95"/>
      <c r="U78" s="17"/>
      <c r="V78" s="301"/>
      <c r="W78" s="301"/>
      <c r="X78" s="301"/>
      <c r="Y78" s="96"/>
      <c r="Z78" s="269"/>
      <c r="AB78" s="270"/>
      <c r="AC78" s="273"/>
      <c r="AG78" s="357"/>
      <c r="BH78" s="357"/>
    </row>
    <row r="79" spans="3:60" s="354" customFormat="1" ht="69" customHeight="1" x14ac:dyDescent="0.2">
      <c r="C79" s="352"/>
      <c r="E79" s="951"/>
      <c r="H79" s="176"/>
      <c r="I79" s="294"/>
      <c r="J79" s="306"/>
      <c r="K79" s="306"/>
      <c r="N79" s="352"/>
      <c r="O79" s="352"/>
      <c r="P79" s="352"/>
      <c r="T79" s="95"/>
      <c r="X79" s="753"/>
      <c r="Y79" s="96"/>
      <c r="AB79" s="270"/>
      <c r="AC79" s="273"/>
      <c r="AG79" s="357"/>
      <c r="BH79" s="357"/>
    </row>
    <row r="80" spans="3:60" s="354" customFormat="1" ht="69" customHeight="1" x14ac:dyDescent="0.2">
      <c r="C80" s="352"/>
      <c r="E80" s="947"/>
      <c r="H80" s="176"/>
      <c r="I80" s="307"/>
      <c r="K80" s="377"/>
      <c r="M80" s="308"/>
      <c r="N80" s="352"/>
      <c r="O80" s="352"/>
      <c r="P80" s="352"/>
      <c r="T80" s="95"/>
      <c r="V80" s="290"/>
      <c r="W80" s="290"/>
      <c r="X80" s="290"/>
      <c r="Y80" s="96"/>
      <c r="Z80" s="142"/>
      <c r="AB80" s="270"/>
      <c r="AC80" s="273"/>
      <c r="AG80" s="357"/>
      <c r="BH80" s="357"/>
    </row>
    <row r="81" spans="3:60" s="354" customFormat="1" ht="69" customHeight="1" x14ac:dyDescent="0.25">
      <c r="C81" s="352"/>
      <c r="E81" s="947"/>
      <c r="H81" s="176"/>
      <c r="I81" s="309"/>
      <c r="K81" s="377"/>
      <c r="M81" s="308"/>
      <c r="N81" s="352"/>
      <c r="O81" s="352"/>
      <c r="P81" s="352"/>
      <c r="T81" s="95"/>
      <c r="V81" s="290"/>
      <c r="W81" s="290"/>
      <c r="X81" s="290"/>
      <c r="Y81" s="96"/>
      <c r="Z81" s="142"/>
      <c r="AB81" s="270"/>
      <c r="AC81" s="273"/>
      <c r="AG81" s="357"/>
      <c r="BH81" s="357"/>
    </row>
    <row r="82" spans="3:60" s="354" customFormat="1" ht="69" customHeight="1" x14ac:dyDescent="0.25">
      <c r="C82" s="352"/>
      <c r="E82" s="947"/>
      <c r="H82" s="176"/>
      <c r="I82" s="309"/>
      <c r="K82" s="288"/>
      <c r="M82" s="308"/>
      <c r="N82" s="352"/>
      <c r="O82" s="352"/>
      <c r="P82" s="303"/>
      <c r="T82" s="95"/>
      <c r="V82" s="290"/>
      <c r="W82" s="290"/>
      <c r="X82" s="290"/>
      <c r="Y82" s="96"/>
      <c r="Z82" s="142"/>
      <c r="AB82" s="270"/>
      <c r="AC82" s="273"/>
      <c r="AG82" s="357"/>
      <c r="BH82" s="357"/>
    </row>
    <row r="83" spans="3:60" s="354" customFormat="1" ht="69" customHeight="1" x14ac:dyDescent="0.2">
      <c r="C83" s="352"/>
      <c r="E83" s="947"/>
      <c r="H83" s="176"/>
      <c r="I83" s="310"/>
      <c r="M83" s="308"/>
      <c r="N83" s="352"/>
      <c r="O83" s="352"/>
      <c r="P83" s="352"/>
      <c r="T83" s="95"/>
      <c r="V83" s="290"/>
      <c r="W83" s="290"/>
      <c r="X83" s="290"/>
      <c r="Y83" s="96"/>
      <c r="Z83" s="280"/>
      <c r="AB83" s="270"/>
      <c r="AC83" s="273"/>
      <c r="AG83" s="357"/>
      <c r="BH83" s="357"/>
    </row>
    <row r="84" spans="3:60" s="354" customFormat="1" ht="69" customHeight="1" x14ac:dyDescent="0.2">
      <c r="C84" s="352"/>
      <c r="E84" s="947"/>
      <c r="H84" s="176"/>
      <c r="I84" s="310"/>
      <c r="M84" s="308"/>
      <c r="N84" s="352"/>
      <c r="O84" s="352"/>
      <c r="P84" s="352"/>
      <c r="T84" s="95"/>
      <c r="V84" s="290"/>
      <c r="W84" s="290"/>
      <c r="X84" s="290"/>
      <c r="Y84" s="96"/>
      <c r="Z84" s="280"/>
      <c r="AB84" s="270"/>
      <c r="AC84" s="273"/>
      <c r="AG84" s="357"/>
      <c r="BH84" s="357"/>
    </row>
    <row r="85" spans="3:60" s="354" customFormat="1" ht="69" customHeight="1" x14ac:dyDescent="0.25">
      <c r="C85" s="352"/>
      <c r="E85" s="947"/>
      <c r="H85" s="176"/>
      <c r="I85" s="309"/>
      <c r="M85" s="308"/>
      <c r="N85" s="352"/>
      <c r="O85" s="352"/>
      <c r="P85" s="302"/>
      <c r="T85" s="95"/>
      <c r="V85" s="290"/>
      <c r="W85" s="290"/>
      <c r="X85" s="290"/>
      <c r="Y85" s="96"/>
      <c r="Z85" s="142"/>
      <c r="AB85" s="270"/>
      <c r="AC85" s="273"/>
      <c r="AG85" s="357"/>
      <c r="BH85" s="357"/>
    </row>
    <row r="86" spans="3:60" s="354" customFormat="1" ht="69" customHeight="1" x14ac:dyDescent="0.25">
      <c r="C86" s="352"/>
      <c r="E86" s="947"/>
      <c r="H86" s="176"/>
      <c r="I86" s="309"/>
      <c r="M86" s="308"/>
      <c r="N86" s="352"/>
      <c r="O86" s="352"/>
      <c r="P86" s="302"/>
      <c r="T86" s="95"/>
      <c r="V86" s="290"/>
      <c r="W86" s="290"/>
      <c r="X86" s="290"/>
      <c r="Y86" s="96"/>
      <c r="Z86" s="142"/>
      <c r="AB86" s="270"/>
      <c r="AC86" s="273"/>
      <c r="AG86" s="357"/>
      <c r="BH86" s="357"/>
    </row>
    <row r="87" spans="3:60" s="354" customFormat="1" ht="69" customHeight="1" x14ac:dyDescent="0.25">
      <c r="C87" s="352"/>
      <c r="E87" s="947"/>
      <c r="H87" s="176"/>
      <c r="I87" s="309"/>
      <c r="J87" s="145"/>
      <c r="K87" s="352"/>
      <c r="L87" s="288"/>
      <c r="M87" s="308"/>
      <c r="N87" s="352"/>
      <c r="O87" s="352"/>
      <c r="P87" s="176"/>
      <c r="S87" s="352"/>
      <c r="T87" s="95"/>
      <c r="V87" s="301"/>
      <c r="W87" s="301"/>
      <c r="X87" s="301"/>
      <c r="Y87" s="96"/>
      <c r="Z87" s="142"/>
      <c r="AB87" s="270"/>
      <c r="AC87" s="273"/>
      <c r="AG87" s="357"/>
      <c r="BH87" s="357"/>
    </row>
    <row r="88" spans="3:60" s="354" customFormat="1" ht="69" customHeight="1" x14ac:dyDescent="0.2">
      <c r="C88" s="352"/>
      <c r="E88" s="947"/>
      <c r="H88" s="176"/>
      <c r="I88" s="311"/>
      <c r="J88" s="303"/>
      <c r="K88" s="303"/>
      <c r="L88" s="303"/>
      <c r="M88" s="176"/>
      <c r="N88" s="352"/>
      <c r="O88" s="352"/>
      <c r="P88" s="352"/>
      <c r="T88" s="95"/>
      <c r="V88" s="301"/>
      <c r="W88" s="301"/>
      <c r="X88" s="301"/>
      <c r="Y88" s="96"/>
      <c r="Z88" s="280"/>
      <c r="AB88" s="270"/>
      <c r="AC88" s="273"/>
      <c r="AG88" s="357"/>
      <c r="BH88" s="357"/>
    </row>
    <row r="89" spans="3:60" s="354" customFormat="1" ht="69" customHeight="1" x14ac:dyDescent="0.25">
      <c r="C89" s="352"/>
      <c r="E89" s="947"/>
      <c r="H89" s="176"/>
      <c r="I89" s="284"/>
      <c r="J89" s="145"/>
      <c r="K89" s="176"/>
      <c r="L89" s="176"/>
      <c r="M89" s="176"/>
      <c r="N89" s="352"/>
      <c r="O89" s="352"/>
      <c r="P89" s="176"/>
      <c r="S89" s="176"/>
      <c r="T89" s="95"/>
      <c r="V89" s="301"/>
      <c r="W89" s="301"/>
      <c r="X89" s="301"/>
      <c r="Y89" s="96"/>
      <c r="Z89" s="142"/>
      <c r="AB89" s="270"/>
      <c r="AC89" s="273"/>
      <c r="AG89" s="357"/>
      <c r="BH89" s="357"/>
    </row>
    <row r="90" spans="3:60" s="354" customFormat="1" ht="69" customHeight="1" x14ac:dyDescent="0.25">
      <c r="C90" s="352"/>
      <c r="E90" s="947"/>
      <c r="H90" s="176"/>
      <c r="I90" s="284"/>
      <c r="J90" s="145"/>
      <c r="K90" s="176"/>
      <c r="L90" s="176"/>
      <c r="M90" s="176"/>
      <c r="N90" s="352"/>
      <c r="O90" s="352"/>
      <c r="P90" s="176"/>
      <c r="S90" s="176"/>
      <c r="T90" s="95"/>
      <c r="V90" s="301"/>
      <c r="W90" s="301"/>
      <c r="X90" s="301"/>
      <c r="Y90" s="96"/>
      <c r="Z90" s="176"/>
      <c r="AB90" s="270"/>
      <c r="AC90" s="273"/>
      <c r="AG90" s="357"/>
      <c r="BH90" s="357"/>
    </row>
    <row r="91" spans="3:60" s="354" customFormat="1" ht="69" customHeight="1" x14ac:dyDescent="0.25">
      <c r="C91" s="352"/>
      <c r="E91" s="947"/>
      <c r="H91" s="176"/>
      <c r="I91" s="284"/>
      <c r="J91" s="145"/>
      <c r="K91" s="176"/>
      <c r="L91" s="176"/>
      <c r="M91" s="176"/>
      <c r="N91" s="352"/>
      <c r="O91" s="352"/>
      <c r="P91" s="176"/>
      <c r="S91" s="176"/>
      <c r="T91" s="95"/>
      <c r="V91" s="301"/>
      <c r="W91" s="301"/>
      <c r="X91" s="301"/>
      <c r="Y91" s="96"/>
      <c r="Z91" s="24"/>
      <c r="AB91" s="270"/>
      <c r="AC91" s="273"/>
      <c r="AG91" s="357"/>
      <c r="BH91" s="357"/>
    </row>
    <row r="92" spans="3:60" s="354" customFormat="1" ht="69" customHeight="1" x14ac:dyDescent="0.25">
      <c r="C92" s="352"/>
      <c r="E92" s="947"/>
      <c r="H92" s="176"/>
      <c r="I92" s="284"/>
      <c r="J92" s="145"/>
      <c r="K92" s="176"/>
      <c r="L92" s="176"/>
      <c r="M92" s="176"/>
      <c r="N92" s="352"/>
      <c r="O92" s="352"/>
      <c r="P92" s="176"/>
      <c r="S92" s="176"/>
      <c r="T92" s="95"/>
      <c r="V92" s="301"/>
      <c r="W92" s="301"/>
      <c r="X92" s="301"/>
      <c r="Y92" s="96"/>
      <c r="Z92" s="24"/>
      <c r="AB92" s="270"/>
      <c r="AC92" s="273"/>
      <c r="AG92" s="357"/>
      <c r="BH92" s="357"/>
    </row>
    <row r="93" spans="3:60" s="354" customFormat="1" ht="69" customHeight="1" x14ac:dyDescent="0.25">
      <c r="C93" s="352"/>
      <c r="E93" s="947"/>
      <c r="H93" s="176"/>
      <c r="I93" s="284"/>
      <c r="J93" s="145"/>
      <c r="K93" s="176"/>
      <c r="L93" s="176"/>
      <c r="M93" s="176"/>
      <c r="N93" s="352"/>
      <c r="O93" s="352"/>
      <c r="P93" s="176"/>
      <c r="S93" s="176"/>
      <c r="T93" s="95"/>
      <c r="V93" s="301"/>
      <c r="W93" s="301"/>
      <c r="X93" s="301"/>
      <c r="Y93" s="96"/>
      <c r="Z93" s="24"/>
      <c r="AB93" s="270"/>
      <c r="AC93" s="273"/>
      <c r="AG93" s="357"/>
      <c r="BH93" s="357"/>
    </row>
    <row r="94" spans="3:60" s="354" customFormat="1" ht="69" customHeight="1" x14ac:dyDescent="0.25">
      <c r="C94" s="352"/>
      <c r="E94" s="947"/>
      <c r="H94" s="176"/>
      <c r="I94" s="284"/>
      <c r="J94" s="145"/>
      <c r="K94" s="176"/>
      <c r="L94" s="176"/>
      <c r="M94" s="176"/>
      <c r="N94" s="352"/>
      <c r="O94" s="352"/>
      <c r="P94" s="176"/>
      <c r="S94" s="176"/>
      <c r="T94" s="95"/>
      <c r="V94" s="301"/>
      <c r="W94" s="301"/>
      <c r="X94" s="301"/>
      <c r="Y94" s="96"/>
      <c r="Z94" s="176"/>
      <c r="AB94" s="270"/>
      <c r="AC94" s="273"/>
      <c r="AG94" s="357"/>
      <c r="BH94" s="357"/>
    </row>
    <row r="95" spans="3:60" s="354" customFormat="1" ht="69" customHeight="1" x14ac:dyDescent="0.25">
      <c r="C95" s="352"/>
      <c r="E95" s="951"/>
      <c r="H95" s="375"/>
      <c r="I95" s="296"/>
      <c r="J95" s="145"/>
      <c r="N95" s="352"/>
      <c r="O95" s="352"/>
      <c r="P95" s="352"/>
      <c r="T95" s="95"/>
      <c r="X95" s="753"/>
      <c r="Y95" s="96"/>
      <c r="Z95" s="176"/>
      <c r="AB95" s="270"/>
      <c r="AC95" s="273"/>
      <c r="AG95" s="357"/>
      <c r="BH95" s="357"/>
    </row>
    <row r="96" spans="3:60" s="354" customFormat="1" ht="69" customHeight="1" x14ac:dyDescent="0.25">
      <c r="C96" s="352"/>
      <c r="E96" s="951"/>
      <c r="H96" s="375"/>
      <c r="I96" s="378"/>
      <c r="N96" s="352"/>
      <c r="O96" s="352"/>
      <c r="P96" s="352"/>
      <c r="T96" s="95"/>
      <c r="X96" s="753"/>
      <c r="Y96" s="96"/>
      <c r="AB96" s="270"/>
      <c r="AC96" s="273"/>
      <c r="AG96" s="357"/>
      <c r="BH96" s="357"/>
    </row>
    <row r="97" spans="3:60" s="354" customFormat="1" ht="69" customHeight="1" x14ac:dyDescent="0.25">
      <c r="C97" s="352"/>
      <c r="E97" s="951"/>
      <c r="H97" s="375"/>
      <c r="I97" s="296"/>
      <c r="J97" s="145"/>
      <c r="K97" s="176"/>
      <c r="L97" s="176"/>
      <c r="M97" s="176"/>
      <c r="N97" s="352"/>
      <c r="O97" s="352"/>
      <c r="P97" s="176"/>
      <c r="S97" s="176"/>
      <c r="T97" s="95"/>
      <c r="V97" s="301"/>
      <c r="W97" s="301"/>
      <c r="X97" s="301"/>
      <c r="Y97" s="96"/>
      <c r="Z97" s="176"/>
      <c r="AB97" s="270"/>
      <c r="AC97" s="273"/>
      <c r="AG97" s="357"/>
      <c r="BH97" s="357"/>
    </row>
    <row r="98" spans="3:60" s="354" customFormat="1" ht="69" customHeight="1" x14ac:dyDescent="0.25">
      <c r="C98" s="352"/>
      <c r="E98" s="951"/>
      <c r="H98" s="375"/>
      <c r="I98" s="296"/>
      <c r="J98" s="145"/>
      <c r="K98" s="176"/>
      <c r="L98" s="176"/>
      <c r="M98" s="317"/>
      <c r="N98" s="352"/>
      <c r="O98" s="352"/>
      <c r="P98" s="176"/>
      <c r="S98" s="176"/>
      <c r="T98" s="95"/>
      <c r="V98" s="301"/>
      <c r="W98" s="301"/>
      <c r="X98" s="301"/>
      <c r="Y98" s="96"/>
      <c r="Z98" s="176"/>
      <c r="AB98" s="270"/>
      <c r="AC98" s="273"/>
      <c r="AG98" s="357"/>
      <c r="BH98" s="357"/>
    </row>
    <row r="99" spans="3:60" s="354" customFormat="1" ht="69" customHeight="1" x14ac:dyDescent="0.25">
      <c r="C99" s="352"/>
      <c r="E99" s="951"/>
      <c r="H99" s="375"/>
      <c r="I99" s="296"/>
      <c r="J99" s="145"/>
      <c r="K99" s="176"/>
      <c r="L99" s="176"/>
      <c r="M99" s="317"/>
      <c r="N99" s="352"/>
      <c r="O99" s="352"/>
      <c r="P99" s="176"/>
      <c r="S99" s="176"/>
      <c r="T99" s="95"/>
      <c r="V99" s="301"/>
      <c r="W99" s="301"/>
      <c r="X99" s="301"/>
      <c r="Y99" s="96"/>
      <c r="Z99" s="176"/>
      <c r="AB99" s="270"/>
      <c r="AC99" s="273"/>
      <c r="AG99" s="357"/>
      <c r="BH99" s="357"/>
    </row>
    <row r="100" spans="3:60" s="354" customFormat="1" ht="69" customHeight="1" x14ac:dyDescent="0.25">
      <c r="C100" s="352"/>
      <c r="E100" s="951"/>
      <c r="H100" s="176"/>
      <c r="I100" s="274"/>
      <c r="J100" s="145"/>
      <c r="K100" s="176"/>
      <c r="L100" s="176"/>
      <c r="M100" s="317"/>
      <c r="N100" s="352"/>
      <c r="O100" s="352"/>
      <c r="P100" s="352"/>
      <c r="S100" s="176"/>
      <c r="T100" s="95"/>
      <c r="V100" s="301"/>
      <c r="W100" s="301"/>
      <c r="X100" s="301"/>
      <c r="Y100" s="96"/>
      <c r="Z100" s="176"/>
      <c r="AB100" s="270"/>
      <c r="AC100" s="273"/>
      <c r="AG100" s="357"/>
      <c r="BH100" s="357"/>
    </row>
    <row r="101" spans="3:60" s="354" customFormat="1" ht="69" customHeight="1" x14ac:dyDescent="0.25">
      <c r="C101" s="352"/>
      <c r="E101" s="951"/>
      <c r="H101" s="176"/>
      <c r="I101" s="274"/>
      <c r="J101" s="145"/>
      <c r="K101" s="176"/>
      <c r="L101" s="176"/>
      <c r="M101" s="317"/>
      <c r="N101" s="352"/>
      <c r="O101" s="352"/>
      <c r="P101" s="352"/>
      <c r="S101" s="176"/>
      <c r="T101" s="95"/>
      <c r="V101" s="301"/>
      <c r="W101" s="301"/>
      <c r="X101" s="301"/>
      <c r="Y101" s="96"/>
      <c r="Z101" s="176"/>
      <c r="AB101" s="270"/>
      <c r="AC101" s="273"/>
      <c r="AG101" s="357"/>
      <c r="BH101" s="357"/>
    </row>
    <row r="102" spans="3:60" s="354" customFormat="1" ht="69" customHeight="1" x14ac:dyDescent="0.25">
      <c r="C102" s="352"/>
      <c r="E102" s="951"/>
      <c r="H102" s="176"/>
      <c r="I102" s="272"/>
      <c r="J102" s="145"/>
      <c r="K102" s="176"/>
      <c r="L102" s="352"/>
      <c r="M102" s="317"/>
      <c r="N102" s="352"/>
      <c r="O102" s="352"/>
      <c r="P102" s="352"/>
      <c r="S102" s="176"/>
      <c r="T102" s="95"/>
      <c r="U102" s="176"/>
      <c r="V102" s="301"/>
      <c r="W102" s="301"/>
      <c r="X102" s="301"/>
      <c r="Y102" s="96"/>
      <c r="Z102" s="176"/>
      <c r="AB102" s="270"/>
      <c r="AC102" s="273"/>
      <c r="AG102" s="357"/>
      <c r="BH102" s="357"/>
    </row>
    <row r="103" spans="3:60" s="354" customFormat="1" ht="69" customHeight="1" x14ac:dyDescent="0.25">
      <c r="C103" s="352"/>
      <c r="E103" s="951"/>
      <c r="H103" s="176"/>
      <c r="I103" s="272"/>
      <c r="J103" s="145"/>
      <c r="K103" s="176"/>
      <c r="L103" s="352"/>
      <c r="M103" s="317"/>
      <c r="N103" s="352"/>
      <c r="O103" s="352"/>
      <c r="P103" s="352"/>
      <c r="S103" s="176"/>
      <c r="T103" s="95"/>
      <c r="U103" s="176"/>
      <c r="V103" s="301"/>
      <c r="W103" s="301"/>
      <c r="X103" s="301"/>
      <c r="Y103" s="96"/>
      <c r="Z103" s="176"/>
      <c r="AB103" s="270"/>
      <c r="AC103" s="273"/>
      <c r="AG103" s="357"/>
      <c r="BH103" s="357"/>
    </row>
    <row r="104" spans="3:60" s="354" customFormat="1" ht="69" customHeight="1" x14ac:dyDescent="0.25">
      <c r="C104" s="352"/>
      <c r="E104" s="951"/>
      <c r="H104" s="176"/>
      <c r="I104" s="272"/>
      <c r="J104" s="145"/>
      <c r="K104" s="176"/>
      <c r="L104" s="352"/>
      <c r="M104" s="317"/>
      <c r="N104" s="352"/>
      <c r="O104" s="352"/>
      <c r="P104" s="352"/>
      <c r="S104" s="176"/>
      <c r="T104" s="95"/>
      <c r="U104" s="176"/>
      <c r="V104" s="301"/>
      <c r="W104" s="301"/>
      <c r="X104" s="301"/>
      <c r="Y104" s="96"/>
      <c r="Z104" s="176"/>
      <c r="AB104" s="270"/>
      <c r="AC104" s="273"/>
      <c r="AG104" s="357"/>
      <c r="BH104" s="357"/>
    </row>
    <row r="105" spans="3:60" s="354" customFormat="1" ht="69" customHeight="1" x14ac:dyDescent="0.25">
      <c r="C105" s="352"/>
      <c r="E105" s="951"/>
      <c r="H105" s="176"/>
      <c r="I105" s="272"/>
      <c r="J105" s="145"/>
      <c r="K105" s="176"/>
      <c r="L105" s="352"/>
      <c r="M105" s="317"/>
      <c r="N105" s="352"/>
      <c r="O105" s="352"/>
      <c r="P105" s="352"/>
      <c r="S105" s="176"/>
      <c r="T105" s="95"/>
      <c r="U105" s="176"/>
      <c r="V105" s="301"/>
      <c r="W105" s="301"/>
      <c r="X105" s="301"/>
      <c r="Y105" s="96"/>
      <c r="Z105" s="176"/>
      <c r="AB105" s="270"/>
      <c r="AC105" s="273"/>
      <c r="AG105" s="357"/>
      <c r="BH105" s="357"/>
    </row>
    <row r="106" spans="3:60" s="354" customFormat="1" ht="69" customHeight="1" x14ac:dyDescent="0.25">
      <c r="C106" s="352"/>
      <c r="E106" s="951"/>
      <c r="H106" s="176"/>
      <c r="I106" s="272"/>
      <c r="J106" s="145"/>
      <c r="K106" s="145"/>
      <c r="L106" s="176"/>
      <c r="M106" s="379"/>
      <c r="N106" s="352"/>
      <c r="O106" s="352"/>
      <c r="P106" s="352"/>
      <c r="S106" s="145"/>
      <c r="T106" s="95"/>
      <c r="V106" s="301"/>
      <c r="W106" s="301"/>
      <c r="X106" s="301"/>
      <c r="Y106" s="96"/>
      <c r="Z106" s="176"/>
      <c r="AA106" s="273"/>
      <c r="AB106" s="270"/>
      <c r="AC106" s="273"/>
      <c r="AG106" s="357"/>
      <c r="BH106" s="357"/>
    </row>
    <row r="107" spans="3:60" s="354" customFormat="1" ht="69" customHeight="1" x14ac:dyDescent="0.25">
      <c r="C107" s="352"/>
      <c r="E107" s="951"/>
      <c r="H107" s="176"/>
      <c r="I107" s="272"/>
      <c r="J107" s="145"/>
      <c r="K107" s="145"/>
      <c r="L107" s="145"/>
      <c r="M107" s="317"/>
      <c r="N107" s="352"/>
      <c r="O107" s="352"/>
      <c r="P107" s="352"/>
      <c r="S107" s="145"/>
      <c r="T107" s="95"/>
      <c r="V107" s="301"/>
      <c r="W107" s="301"/>
      <c r="X107" s="301"/>
      <c r="Y107" s="96"/>
      <c r="Z107" s="176"/>
      <c r="AB107" s="270"/>
      <c r="AC107" s="273"/>
      <c r="AG107" s="357"/>
      <c r="BH107" s="357"/>
    </row>
    <row r="108" spans="3:60" s="354" customFormat="1" ht="69" customHeight="1" x14ac:dyDescent="0.25">
      <c r="C108" s="352"/>
      <c r="E108" s="952"/>
      <c r="H108" s="375"/>
      <c r="I108" s="148"/>
      <c r="N108" s="352"/>
      <c r="O108" s="352"/>
      <c r="P108" s="352"/>
      <c r="T108" s="95"/>
      <c r="X108" s="753"/>
      <c r="Y108" s="96"/>
      <c r="AB108" s="270"/>
      <c r="AC108" s="273"/>
      <c r="AG108" s="357"/>
      <c r="BH108" s="357"/>
    </row>
    <row r="109" spans="3:60" s="354" customFormat="1" ht="69" customHeight="1" x14ac:dyDescent="0.25">
      <c r="C109" s="352"/>
      <c r="E109" s="952"/>
      <c r="H109" s="375"/>
      <c r="I109" s="148"/>
      <c r="N109" s="352"/>
      <c r="O109" s="352"/>
      <c r="P109" s="352"/>
      <c r="T109" s="95"/>
      <c r="X109" s="753"/>
      <c r="Y109" s="96"/>
      <c r="AB109" s="270"/>
      <c r="AC109" s="273"/>
      <c r="AG109" s="357"/>
      <c r="BH109" s="357"/>
    </row>
    <row r="110" spans="3:60" s="354" customFormat="1" ht="69" customHeight="1" x14ac:dyDescent="0.25">
      <c r="C110" s="352"/>
      <c r="E110" s="952"/>
      <c r="H110" s="375"/>
      <c r="I110" s="148"/>
      <c r="N110" s="352"/>
      <c r="O110" s="352"/>
      <c r="P110" s="352"/>
      <c r="T110" s="95"/>
      <c r="X110" s="753"/>
      <c r="Y110" s="96"/>
      <c r="AB110" s="270"/>
      <c r="AC110" s="273"/>
      <c r="AG110" s="357"/>
      <c r="BH110" s="357"/>
    </row>
    <row r="111" spans="3:60" s="354" customFormat="1" ht="69" customHeight="1" x14ac:dyDescent="0.25">
      <c r="C111" s="352"/>
      <c r="E111" s="952"/>
      <c r="H111" s="375"/>
      <c r="I111" s="148"/>
      <c r="N111" s="352"/>
      <c r="O111" s="352"/>
      <c r="P111" s="352"/>
      <c r="T111" s="95"/>
      <c r="X111" s="753"/>
      <c r="Y111" s="96"/>
      <c r="AB111" s="270"/>
      <c r="AC111" s="273"/>
      <c r="AG111" s="357"/>
      <c r="BH111" s="357"/>
    </row>
    <row r="112" spans="3:60" s="354" customFormat="1" ht="69" customHeight="1" x14ac:dyDescent="0.25">
      <c r="C112" s="352"/>
      <c r="E112" s="952"/>
      <c r="H112" s="375"/>
      <c r="I112" s="148"/>
      <c r="N112" s="352"/>
      <c r="O112" s="352"/>
      <c r="P112" s="352"/>
      <c r="T112" s="95"/>
      <c r="X112" s="753"/>
      <c r="Y112" s="96"/>
      <c r="AB112" s="270"/>
      <c r="AC112" s="273"/>
      <c r="AG112" s="357"/>
      <c r="BH112" s="357"/>
    </row>
    <row r="113" spans="3:60" s="354" customFormat="1" ht="69" customHeight="1" x14ac:dyDescent="0.25">
      <c r="C113" s="352"/>
      <c r="E113" s="951"/>
      <c r="H113" s="176"/>
      <c r="I113" s="148"/>
      <c r="J113" s="24"/>
      <c r="K113" s="24"/>
      <c r="L113" s="24"/>
      <c r="N113" s="352"/>
      <c r="O113" s="352"/>
      <c r="P113" s="109"/>
      <c r="S113" s="24"/>
      <c r="T113" s="95"/>
      <c r="V113" s="312"/>
      <c r="W113" s="18"/>
      <c r="X113" s="18"/>
      <c r="Y113" s="96"/>
      <c r="Z113" s="269"/>
      <c r="AB113" s="270"/>
      <c r="AC113" s="273"/>
      <c r="AG113" s="357"/>
      <c r="BH113" s="357"/>
    </row>
    <row r="114" spans="3:60" s="354" customFormat="1" ht="69" customHeight="1" x14ac:dyDescent="0.25">
      <c r="C114" s="352"/>
      <c r="E114" s="951"/>
      <c r="H114" s="176"/>
      <c r="I114" s="148"/>
      <c r="K114" s="24"/>
      <c r="N114" s="352"/>
      <c r="O114" s="352"/>
      <c r="P114" s="109"/>
      <c r="S114" s="24"/>
      <c r="T114" s="95"/>
      <c r="V114" s="18"/>
      <c r="W114" s="312"/>
      <c r="X114" s="312"/>
      <c r="Y114" s="96"/>
      <c r="Z114" s="269"/>
      <c r="AB114" s="270"/>
      <c r="AC114" s="273"/>
      <c r="AG114" s="357"/>
      <c r="BH114" s="357"/>
    </row>
    <row r="115" spans="3:60" s="354" customFormat="1" ht="69" customHeight="1" x14ac:dyDescent="0.25">
      <c r="C115" s="352"/>
      <c r="E115" s="951"/>
      <c r="H115" s="176"/>
      <c r="I115" s="148"/>
      <c r="K115" s="24"/>
      <c r="N115" s="352"/>
      <c r="O115" s="352"/>
      <c r="P115" s="109"/>
      <c r="S115" s="24"/>
      <c r="T115" s="95"/>
      <c r="V115" s="312"/>
      <c r="W115" s="312"/>
      <c r="X115" s="312"/>
      <c r="Y115" s="96"/>
      <c r="Z115" s="269"/>
      <c r="AB115" s="270"/>
      <c r="AC115" s="273"/>
      <c r="AG115" s="357"/>
      <c r="BH115" s="357"/>
    </row>
    <row r="116" spans="3:60" s="354" customFormat="1" ht="69" customHeight="1" x14ac:dyDescent="0.25">
      <c r="C116" s="352"/>
      <c r="E116" s="947"/>
      <c r="G116" s="949"/>
      <c r="H116" s="375"/>
      <c r="I116" s="269"/>
      <c r="J116" s="274"/>
      <c r="K116" s="274"/>
      <c r="N116" s="352"/>
      <c r="O116" s="352"/>
      <c r="P116" s="176"/>
      <c r="T116" s="95"/>
      <c r="V116" s="313"/>
      <c r="W116" s="276"/>
      <c r="X116" s="276"/>
      <c r="Y116" s="96"/>
      <c r="Z116" s="269"/>
      <c r="AB116" s="270"/>
      <c r="AC116" s="273"/>
      <c r="AG116" s="357"/>
      <c r="BH116" s="357"/>
    </row>
    <row r="117" spans="3:60" s="354" customFormat="1" ht="69" customHeight="1" x14ac:dyDescent="0.25">
      <c r="C117" s="352"/>
      <c r="E117" s="947"/>
      <c r="G117" s="949"/>
      <c r="H117" s="375"/>
      <c r="I117" s="314"/>
      <c r="J117" s="314"/>
      <c r="K117" s="315"/>
      <c r="N117" s="352"/>
      <c r="O117" s="352"/>
      <c r="P117" s="176"/>
      <c r="T117" s="95"/>
      <c r="V117" s="313"/>
      <c r="W117" s="276"/>
      <c r="X117" s="276"/>
      <c r="Y117" s="96"/>
      <c r="Z117" s="269"/>
      <c r="AB117" s="270"/>
      <c r="AC117" s="273"/>
      <c r="AG117" s="357"/>
      <c r="BH117" s="357"/>
    </row>
    <row r="118" spans="3:60" s="354" customFormat="1" ht="69" customHeight="1" x14ac:dyDescent="0.25">
      <c r="C118" s="352"/>
      <c r="E118" s="947"/>
      <c r="G118" s="949"/>
      <c r="H118" s="375"/>
      <c r="I118" s="314"/>
      <c r="J118" s="314"/>
      <c r="K118" s="315"/>
      <c r="N118" s="352"/>
      <c r="O118" s="352"/>
      <c r="P118" s="176"/>
      <c r="T118" s="95"/>
      <c r="V118" s="313"/>
      <c r="W118" s="276"/>
      <c r="X118" s="276"/>
      <c r="Y118" s="96"/>
      <c r="Z118" s="269"/>
      <c r="AB118" s="270"/>
      <c r="AC118" s="273"/>
      <c r="AG118" s="357"/>
      <c r="BH118" s="357"/>
    </row>
    <row r="119" spans="3:60" s="354" customFormat="1" ht="69" customHeight="1" x14ac:dyDescent="0.25">
      <c r="C119" s="352"/>
      <c r="E119" s="947"/>
      <c r="G119" s="949"/>
      <c r="H119" s="375"/>
      <c r="I119" s="287"/>
      <c r="J119" s="316"/>
      <c r="K119" s="274"/>
      <c r="N119" s="352"/>
      <c r="O119" s="352"/>
      <c r="P119" s="317"/>
      <c r="T119" s="95"/>
      <c r="V119" s="271"/>
      <c r="W119" s="272"/>
      <c r="X119" s="272"/>
      <c r="Y119" s="96"/>
      <c r="Z119" s="269"/>
      <c r="AB119" s="270"/>
      <c r="AC119" s="273"/>
      <c r="AG119" s="357"/>
      <c r="BH119" s="357"/>
    </row>
    <row r="120" spans="3:60" s="354" customFormat="1" ht="69" customHeight="1" x14ac:dyDescent="0.25">
      <c r="C120" s="352"/>
      <c r="E120" s="947"/>
      <c r="G120" s="949"/>
      <c r="H120" s="375"/>
      <c r="I120" s="287"/>
      <c r="J120" s="293"/>
      <c r="K120" s="293"/>
      <c r="N120" s="352"/>
      <c r="O120" s="352"/>
      <c r="P120" s="176"/>
      <c r="T120" s="95"/>
      <c r="V120" s="313"/>
      <c r="W120" s="276"/>
      <c r="X120" s="276"/>
      <c r="Y120" s="96"/>
      <c r="Z120" s="269"/>
      <c r="AB120" s="270"/>
      <c r="AC120" s="273"/>
      <c r="AG120" s="357"/>
      <c r="BH120" s="357"/>
    </row>
    <row r="121" spans="3:60" s="354" customFormat="1" ht="69" customHeight="1" x14ac:dyDescent="0.25">
      <c r="C121" s="352"/>
      <c r="E121" s="947"/>
      <c r="G121" s="949"/>
      <c r="H121" s="375"/>
      <c r="I121" s="287"/>
      <c r="J121" s="293"/>
      <c r="K121" s="274"/>
      <c r="N121" s="352"/>
      <c r="O121" s="352"/>
      <c r="P121" s="176"/>
      <c r="T121" s="95"/>
      <c r="V121" s="313"/>
      <c r="W121" s="276"/>
      <c r="X121" s="276"/>
      <c r="Y121" s="96"/>
      <c r="Z121" s="269"/>
      <c r="AB121" s="270"/>
      <c r="AC121" s="273"/>
      <c r="AG121" s="357"/>
      <c r="BH121" s="357"/>
    </row>
    <row r="122" spans="3:60" s="354" customFormat="1" ht="69" customHeight="1" x14ac:dyDescent="0.25">
      <c r="C122" s="352"/>
      <c r="E122" s="947"/>
      <c r="G122" s="949"/>
      <c r="H122" s="375"/>
      <c r="I122" s="287"/>
      <c r="J122" s="284"/>
      <c r="K122" s="274"/>
      <c r="N122" s="352"/>
      <c r="O122" s="352"/>
      <c r="P122" s="176"/>
      <c r="T122" s="95"/>
      <c r="V122" s="313"/>
      <c r="W122" s="276"/>
      <c r="X122" s="276"/>
      <c r="Y122" s="96"/>
      <c r="Z122" s="269"/>
      <c r="AB122" s="270"/>
      <c r="AC122" s="273"/>
      <c r="AG122" s="357"/>
      <c r="BH122" s="357"/>
    </row>
    <row r="123" spans="3:60" s="354" customFormat="1" ht="69" customHeight="1" x14ac:dyDescent="0.25">
      <c r="C123" s="352"/>
      <c r="E123" s="947"/>
      <c r="G123" s="949"/>
      <c r="H123" s="375"/>
      <c r="I123" s="287"/>
      <c r="J123" s="293"/>
      <c r="K123" s="274"/>
      <c r="N123" s="352"/>
      <c r="O123" s="352"/>
      <c r="P123" s="176"/>
      <c r="T123" s="95"/>
      <c r="V123" s="313"/>
      <c r="W123" s="276"/>
      <c r="X123" s="276"/>
      <c r="Y123" s="96"/>
      <c r="Z123" s="269"/>
      <c r="AB123" s="270"/>
      <c r="AC123" s="273"/>
      <c r="AG123" s="357"/>
      <c r="BH123" s="357"/>
    </row>
    <row r="124" spans="3:60" s="354" customFormat="1" ht="69" customHeight="1" x14ac:dyDescent="0.2">
      <c r="C124" s="352"/>
      <c r="E124" s="947"/>
      <c r="H124" s="375"/>
      <c r="I124" s="318"/>
      <c r="J124" s="274"/>
      <c r="K124" s="274"/>
      <c r="N124" s="352"/>
      <c r="O124" s="352"/>
      <c r="P124" s="176"/>
      <c r="T124" s="95"/>
      <c r="V124" s="313"/>
      <c r="W124" s="319"/>
      <c r="X124" s="319"/>
      <c r="Y124" s="96"/>
      <c r="Z124" s="269"/>
      <c r="AB124" s="270"/>
      <c r="AC124" s="273"/>
      <c r="AG124" s="357"/>
      <c r="BH124" s="357"/>
    </row>
    <row r="125" spans="3:60" s="354" customFormat="1" ht="69" customHeight="1" x14ac:dyDescent="0.25">
      <c r="C125" s="352"/>
      <c r="E125" s="947"/>
      <c r="H125" s="375"/>
      <c r="I125" s="269"/>
      <c r="J125" s="274"/>
      <c r="K125" s="274"/>
      <c r="N125" s="352"/>
      <c r="O125" s="352"/>
      <c r="P125" s="176"/>
      <c r="T125" s="95"/>
      <c r="V125" s="313"/>
      <c r="W125" s="313"/>
      <c r="X125" s="313"/>
      <c r="Y125" s="96"/>
      <c r="Z125" s="269"/>
      <c r="AB125" s="270"/>
      <c r="AC125" s="273"/>
      <c r="AG125" s="357"/>
      <c r="BH125" s="357"/>
    </row>
    <row r="126" spans="3:60" s="354" customFormat="1" ht="69" customHeight="1" x14ac:dyDescent="0.25">
      <c r="C126" s="352"/>
      <c r="E126" s="947"/>
      <c r="H126" s="375"/>
      <c r="I126" s="269"/>
      <c r="J126" s="274"/>
      <c r="K126" s="274"/>
      <c r="N126" s="352"/>
      <c r="O126" s="352"/>
      <c r="P126" s="176"/>
      <c r="T126" s="95"/>
      <c r="V126" s="313"/>
      <c r="W126" s="319"/>
      <c r="X126" s="319"/>
      <c r="Y126" s="96"/>
      <c r="Z126" s="269"/>
      <c r="AB126" s="270"/>
      <c r="AC126" s="273"/>
      <c r="AG126" s="357"/>
      <c r="BH126" s="357"/>
    </row>
    <row r="127" spans="3:60" s="354" customFormat="1" ht="69" customHeight="1" x14ac:dyDescent="0.25">
      <c r="C127" s="352"/>
      <c r="E127" s="953"/>
      <c r="H127" s="176"/>
      <c r="I127" s="353"/>
      <c r="K127" s="15"/>
      <c r="N127" s="352"/>
      <c r="O127" s="352"/>
      <c r="P127" s="352"/>
      <c r="T127" s="95"/>
      <c r="X127" s="753"/>
      <c r="Y127" s="96"/>
      <c r="AB127" s="270"/>
      <c r="AC127" s="273"/>
      <c r="AG127" s="357"/>
      <c r="BH127" s="357"/>
    </row>
    <row r="128" spans="3:60" s="354" customFormat="1" ht="69" customHeight="1" x14ac:dyDescent="0.25">
      <c r="C128" s="352"/>
      <c r="E128" s="953"/>
      <c r="H128" s="176"/>
      <c r="I128" s="353"/>
      <c r="K128" s="15"/>
      <c r="N128" s="352"/>
      <c r="O128" s="352"/>
      <c r="P128" s="352"/>
      <c r="T128" s="95"/>
      <c r="X128" s="753"/>
      <c r="Y128" s="96"/>
      <c r="AB128" s="270"/>
      <c r="AC128" s="273"/>
      <c r="AG128" s="357"/>
      <c r="BH128" s="357"/>
    </row>
    <row r="129" spans="3:60" s="354" customFormat="1" ht="69" customHeight="1" x14ac:dyDescent="0.25">
      <c r="C129" s="352"/>
      <c r="E129" s="953"/>
      <c r="H129" s="176"/>
      <c r="I129" s="284"/>
      <c r="K129" s="15"/>
      <c r="N129" s="352"/>
      <c r="O129" s="352"/>
      <c r="P129" s="352"/>
      <c r="T129" s="95"/>
      <c r="X129" s="753"/>
      <c r="Y129" s="96"/>
      <c r="AB129" s="270"/>
      <c r="AC129" s="273"/>
      <c r="AG129" s="357"/>
      <c r="BH129" s="357"/>
    </row>
    <row r="130" spans="3:60" s="354" customFormat="1" ht="69" customHeight="1" x14ac:dyDescent="0.25">
      <c r="C130" s="352"/>
      <c r="E130" s="953"/>
      <c r="H130" s="176"/>
      <c r="I130" s="284"/>
      <c r="K130" s="15"/>
      <c r="N130" s="352"/>
      <c r="O130" s="352"/>
      <c r="P130" s="352"/>
      <c r="T130" s="95"/>
      <c r="X130" s="753"/>
      <c r="Y130" s="96"/>
      <c r="AB130" s="270"/>
      <c r="AC130" s="273"/>
      <c r="AG130" s="357"/>
      <c r="BH130" s="357"/>
    </row>
    <row r="131" spans="3:60" s="354" customFormat="1" ht="69" customHeight="1" x14ac:dyDescent="0.25">
      <c r="C131" s="352"/>
      <c r="E131" s="953"/>
      <c r="H131" s="176"/>
      <c r="I131" s="284"/>
      <c r="N131" s="352"/>
      <c r="O131" s="352"/>
      <c r="P131" s="352"/>
      <c r="T131" s="95"/>
      <c r="X131" s="753"/>
      <c r="Y131" s="96"/>
      <c r="AB131" s="270"/>
      <c r="AC131" s="273"/>
      <c r="AG131" s="357"/>
      <c r="BH131" s="357"/>
    </row>
    <row r="132" spans="3:60" s="354" customFormat="1" ht="69" customHeight="1" x14ac:dyDescent="0.25">
      <c r="C132" s="352"/>
      <c r="E132" s="953"/>
      <c r="H132" s="176"/>
      <c r="I132" s="287"/>
      <c r="N132" s="352"/>
      <c r="O132" s="352"/>
      <c r="P132" s="352"/>
      <c r="T132" s="95"/>
      <c r="X132" s="753"/>
      <c r="Y132" s="96"/>
      <c r="AB132" s="270"/>
      <c r="AC132" s="273"/>
      <c r="AG132" s="357"/>
      <c r="BH132" s="357"/>
    </row>
    <row r="133" spans="3:60" s="354" customFormat="1" ht="69" customHeight="1" x14ac:dyDescent="0.25">
      <c r="C133" s="352"/>
      <c r="E133" s="953"/>
      <c r="H133" s="176"/>
      <c r="I133" s="284"/>
      <c r="N133" s="352"/>
      <c r="O133" s="352"/>
      <c r="P133" s="352"/>
      <c r="T133" s="95"/>
      <c r="X133" s="753"/>
      <c r="Y133" s="96"/>
      <c r="AB133" s="270"/>
      <c r="AC133" s="273"/>
      <c r="AG133" s="357"/>
      <c r="BH133" s="357"/>
    </row>
    <row r="134" spans="3:60" s="354" customFormat="1" ht="69" customHeight="1" x14ac:dyDescent="0.25">
      <c r="C134" s="352"/>
      <c r="E134" s="953"/>
      <c r="H134" s="380"/>
      <c r="I134" s="284"/>
      <c r="N134" s="352"/>
      <c r="O134" s="352"/>
      <c r="P134" s="352"/>
      <c r="T134" s="95"/>
      <c r="X134" s="753"/>
      <c r="Y134" s="96"/>
      <c r="AB134" s="270"/>
      <c r="AC134" s="273"/>
      <c r="AG134" s="357"/>
      <c r="BH134" s="357"/>
    </row>
    <row r="135" spans="3:60" s="354" customFormat="1" ht="69" customHeight="1" x14ac:dyDescent="0.25">
      <c r="C135" s="352"/>
      <c r="E135" s="953"/>
      <c r="H135" s="176"/>
      <c r="I135" s="284"/>
      <c r="N135" s="352"/>
      <c r="O135" s="352"/>
      <c r="P135" s="352"/>
      <c r="T135" s="95"/>
      <c r="X135" s="753"/>
      <c r="Y135" s="96"/>
      <c r="AB135" s="270"/>
      <c r="AC135" s="273"/>
      <c r="AG135" s="357"/>
      <c r="BH135" s="357"/>
    </row>
    <row r="136" spans="3:60" s="354" customFormat="1" ht="69" customHeight="1" x14ac:dyDescent="0.25">
      <c r="C136" s="352"/>
      <c r="E136" s="953"/>
      <c r="H136" s="176"/>
      <c r="I136" s="284"/>
      <c r="N136" s="352"/>
      <c r="O136" s="352"/>
      <c r="P136" s="352"/>
      <c r="T136" s="95"/>
      <c r="X136" s="753"/>
      <c r="Y136" s="96"/>
      <c r="AB136" s="270"/>
      <c r="AC136" s="273"/>
      <c r="AG136" s="357"/>
      <c r="BH136" s="357"/>
    </row>
    <row r="137" spans="3:60" s="354" customFormat="1" ht="69" customHeight="1" x14ac:dyDescent="0.25">
      <c r="C137" s="352"/>
      <c r="E137" s="953"/>
      <c r="H137" s="176"/>
      <c r="I137" s="284"/>
      <c r="N137" s="352"/>
      <c r="O137" s="352"/>
      <c r="P137" s="352"/>
      <c r="T137" s="95"/>
      <c r="X137" s="753"/>
      <c r="Y137" s="96"/>
      <c r="AB137" s="270"/>
      <c r="AC137" s="273"/>
      <c r="AG137" s="357"/>
      <c r="BH137" s="357"/>
    </row>
    <row r="138" spans="3:60" s="354" customFormat="1" ht="69" customHeight="1" x14ac:dyDescent="0.25">
      <c r="C138" s="352"/>
      <c r="E138" s="947"/>
      <c r="H138" s="176"/>
      <c r="I138" s="148"/>
      <c r="N138" s="352"/>
      <c r="O138" s="352"/>
      <c r="P138" s="352"/>
      <c r="T138" s="95"/>
      <c r="X138" s="753"/>
      <c r="Y138" s="96"/>
      <c r="AB138" s="270"/>
      <c r="AC138" s="273"/>
      <c r="AG138" s="357"/>
      <c r="BH138" s="357"/>
    </row>
    <row r="139" spans="3:60" s="354" customFormat="1" ht="69" customHeight="1" x14ac:dyDescent="0.25">
      <c r="C139" s="352"/>
      <c r="E139" s="947"/>
      <c r="H139" s="176"/>
      <c r="I139" s="148"/>
      <c r="N139" s="352"/>
      <c r="O139" s="352"/>
      <c r="P139" s="352"/>
      <c r="T139" s="95"/>
      <c r="X139" s="753"/>
      <c r="Y139" s="96"/>
      <c r="AB139" s="270"/>
      <c r="AC139" s="273"/>
      <c r="AG139" s="357"/>
      <c r="BH139" s="357"/>
    </row>
    <row r="140" spans="3:60" s="354" customFormat="1" ht="69" customHeight="1" x14ac:dyDescent="0.25">
      <c r="C140" s="352"/>
      <c r="E140" s="947"/>
      <c r="H140" s="176"/>
      <c r="I140" s="284"/>
      <c r="N140" s="352"/>
      <c r="O140" s="352"/>
      <c r="P140" s="352"/>
      <c r="T140" s="95"/>
      <c r="X140" s="753"/>
      <c r="Y140" s="96"/>
      <c r="AB140" s="270"/>
      <c r="AC140" s="273"/>
      <c r="AG140" s="357"/>
      <c r="BH140" s="357"/>
    </row>
    <row r="141" spans="3:60" s="354" customFormat="1" ht="69" customHeight="1" x14ac:dyDescent="0.25">
      <c r="C141" s="352"/>
      <c r="E141" s="947"/>
      <c r="H141" s="176"/>
      <c r="I141" s="148"/>
      <c r="N141" s="352"/>
      <c r="O141" s="352"/>
      <c r="P141" s="352"/>
      <c r="T141" s="95"/>
      <c r="X141" s="753"/>
      <c r="Y141" s="96"/>
      <c r="AB141" s="270"/>
      <c r="AC141" s="273"/>
      <c r="AG141" s="357"/>
      <c r="BH141" s="357"/>
    </row>
    <row r="142" spans="3:60" s="354" customFormat="1" ht="69" customHeight="1" x14ac:dyDescent="0.25">
      <c r="C142" s="352"/>
      <c r="E142" s="947"/>
      <c r="H142" s="176"/>
      <c r="I142" s="284"/>
      <c r="N142" s="352"/>
      <c r="O142" s="352"/>
      <c r="P142" s="352"/>
      <c r="T142" s="95"/>
      <c r="X142" s="753"/>
      <c r="Y142" s="96"/>
      <c r="AB142" s="270"/>
      <c r="AC142" s="273"/>
      <c r="AG142" s="357"/>
      <c r="BH142" s="357"/>
    </row>
    <row r="143" spans="3:60" s="354" customFormat="1" ht="69" customHeight="1" x14ac:dyDescent="0.25">
      <c r="C143" s="352"/>
      <c r="E143" s="947"/>
      <c r="H143" s="176"/>
      <c r="I143" s="148"/>
      <c r="N143" s="352"/>
      <c r="O143" s="352"/>
      <c r="P143" s="352"/>
      <c r="T143" s="95"/>
      <c r="X143" s="753"/>
      <c r="Y143" s="96"/>
      <c r="AB143" s="270"/>
      <c r="AC143" s="273"/>
      <c r="AG143" s="357"/>
      <c r="BH143" s="357"/>
    </row>
    <row r="144" spans="3:60" s="354" customFormat="1" ht="69" customHeight="1" x14ac:dyDescent="0.25">
      <c r="C144" s="352"/>
      <c r="E144" s="947"/>
      <c r="H144" s="176"/>
      <c r="I144" s="284"/>
      <c r="N144" s="352"/>
      <c r="O144" s="352"/>
      <c r="P144" s="352"/>
      <c r="T144" s="95"/>
      <c r="X144" s="753"/>
      <c r="Y144" s="96"/>
      <c r="AB144" s="270"/>
      <c r="AC144" s="273"/>
      <c r="AG144" s="357"/>
      <c r="BH144" s="357"/>
    </row>
    <row r="145" spans="3:60" s="354" customFormat="1" ht="69" customHeight="1" x14ac:dyDescent="0.25">
      <c r="C145" s="352"/>
      <c r="E145" s="947"/>
      <c r="H145" s="176"/>
      <c r="I145" s="148"/>
      <c r="N145" s="352"/>
      <c r="O145" s="352"/>
      <c r="P145" s="352"/>
      <c r="T145" s="95"/>
      <c r="X145" s="753"/>
      <c r="Y145" s="96"/>
      <c r="AB145" s="270"/>
      <c r="AC145" s="273"/>
      <c r="AG145" s="357"/>
      <c r="BH145" s="357"/>
    </row>
    <row r="146" spans="3:60" s="354" customFormat="1" ht="69" customHeight="1" x14ac:dyDescent="0.25">
      <c r="C146" s="352"/>
      <c r="E146" s="947"/>
      <c r="H146" s="176"/>
      <c r="I146" s="148"/>
      <c r="N146" s="352"/>
      <c r="O146" s="352"/>
      <c r="P146" s="352"/>
      <c r="T146" s="95"/>
      <c r="X146" s="753"/>
      <c r="Y146" s="96"/>
      <c r="AB146" s="270"/>
      <c r="AC146" s="273"/>
      <c r="AG146" s="357"/>
      <c r="BH146" s="357"/>
    </row>
    <row r="147" spans="3:60" s="354" customFormat="1" ht="69" customHeight="1" x14ac:dyDescent="0.25">
      <c r="C147" s="352"/>
      <c r="E147" s="948"/>
      <c r="H147" s="375"/>
      <c r="I147" s="320"/>
      <c r="J147" s="320"/>
      <c r="K147" s="176"/>
      <c r="L147" s="176"/>
      <c r="M147" s="317"/>
      <c r="N147" s="352"/>
      <c r="O147" s="352"/>
      <c r="P147" s="324"/>
      <c r="T147" s="95"/>
      <c r="V147" s="321"/>
      <c r="W147" s="322"/>
      <c r="X147" s="322"/>
      <c r="Y147" s="96"/>
      <c r="Z147" s="269"/>
      <c r="AB147" s="270"/>
      <c r="AC147" s="273"/>
      <c r="AG147" s="357"/>
      <c r="BH147" s="357"/>
    </row>
    <row r="148" spans="3:60" s="354" customFormat="1" ht="69" customHeight="1" x14ac:dyDescent="0.25">
      <c r="C148" s="352"/>
      <c r="E148" s="948"/>
      <c r="G148" s="949"/>
      <c r="H148" s="375"/>
      <c r="I148" s="320"/>
      <c r="J148" s="355"/>
      <c r="K148" s="176"/>
      <c r="L148" s="317"/>
      <c r="M148" s="317"/>
      <c r="N148" s="352"/>
      <c r="O148" s="352"/>
      <c r="P148" s="324"/>
      <c r="T148" s="95"/>
      <c r="W148" s="322"/>
      <c r="X148" s="322"/>
      <c r="Y148" s="96"/>
      <c r="Z148" s="269"/>
      <c r="AB148" s="270"/>
      <c r="AC148" s="273"/>
      <c r="AG148" s="357"/>
      <c r="BH148" s="357"/>
    </row>
    <row r="149" spans="3:60" s="354" customFormat="1" ht="69" customHeight="1" x14ac:dyDescent="0.25">
      <c r="C149" s="352"/>
      <c r="E149" s="948"/>
      <c r="G149" s="949"/>
      <c r="H149" s="375"/>
      <c r="I149" s="176"/>
      <c r="J149" s="355"/>
      <c r="K149" s="176"/>
      <c r="L149" s="176"/>
      <c r="M149" s="317"/>
      <c r="N149" s="352"/>
      <c r="O149" s="352"/>
      <c r="P149" s="324"/>
      <c r="T149" s="95"/>
      <c r="W149" s="322"/>
      <c r="X149" s="322"/>
      <c r="Y149" s="96"/>
      <c r="Z149" s="269"/>
      <c r="AB149" s="270"/>
      <c r="AC149" s="273"/>
      <c r="AG149" s="357"/>
      <c r="BH149" s="357"/>
    </row>
    <row r="150" spans="3:60" s="354" customFormat="1" ht="69" customHeight="1" x14ac:dyDescent="0.25">
      <c r="C150" s="352"/>
      <c r="E150" s="948"/>
      <c r="G150" s="949"/>
      <c r="H150" s="375"/>
      <c r="I150" s="176"/>
      <c r="J150" s="355"/>
      <c r="K150" s="176"/>
      <c r="L150" s="176"/>
      <c r="M150" s="317"/>
      <c r="N150" s="352"/>
      <c r="O150" s="352"/>
      <c r="P150" s="324"/>
      <c r="T150" s="95"/>
      <c r="W150" s="322"/>
      <c r="X150" s="322"/>
      <c r="Y150" s="96"/>
      <c r="Z150" s="269"/>
      <c r="AB150" s="270"/>
      <c r="AC150" s="273"/>
      <c r="AG150" s="357"/>
      <c r="BH150" s="357"/>
    </row>
    <row r="151" spans="3:60" s="354" customFormat="1" ht="69" customHeight="1" x14ac:dyDescent="0.25">
      <c r="C151" s="352"/>
      <c r="E151" s="948"/>
      <c r="H151" s="375"/>
      <c r="I151" s="320"/>
      <c r="J151" s="176"/>
      <c r="K151" s="176"/>
      <c r="L151" s="176"/>
      <c r="M151" s="317"/>
      <c r="N151" s="352"/>
      <c r="O151" s="352"/>
      <c r="P151" s="324"/>
      <c r="T151" s="95"/>
      <c r="W151" s="322"/>
      <c r="X151" s="322"/>
      <c r="Y151" s="96"/>
      <c r="Z151" s="269"/>
      <c r="AB151" s="270"/>
      <c r="AC151" s="273"/>
      <c r="AG151" s="357"/>
      <c r="BH151" s="357"/>
    </row>
    <row r="152" spans="3:60" s="354" customFormat="1" ht="69" customHeight="1" x14ac:dyDescent="0.25">
      <c r="C152" s="352"/>
      <c r="E152" s="948"/>
      <c r="H152" s="375"/>
      <c r="I152" s="176"/>
      <c r="J152" s="176"/>
      <c r="K152" s="176"/>
      <c r="L152" s="176"/>
      <c r="M152" s="317"/>
      <c r="N152" s="352"/>
      <c r="O152" s="352"/>
      <c r="P152" s="324"/>
      <c r="T152" s="95"/>
      <c r="W152" s="322"/>
      <c r="X152" s="322"/>
      <c r="Y152" s="96"/>
      <c r="Z152" s="269"/>
      <c r="AB152" s="270"/>
      <c r="AC152" s="273"/>
      <c r="AG152" s="357"/>
      <c r="BH152" s="357"/>
    </row>
    <row r="153" spans="3:60" s="354" customFormat="1" ht="69" customHeight="1" x14ac:dyDescent="0.25">
      <c r="C153" s="352"/>
      <c r="E153" s="948"/>
      <c r="H153" s="375"/>
      <c r="I153" s="323"/>
      <c r="J153" s="323"/>
      <c r="K153" s="323"/>
      <c r="L153" s="323"/>
      <c r="M153" s="324"/>
      <c r="N153" s="352"/>
      <c r="O153" s="352"/>
      <c r="P153" s="324"/>
      <c r="T153" s="95"/>
      <c r="W153" s="322"/>
      <c r="X153" s="322"/>
      <c r="Y153" s="96"/>
      <c r="Z153" s="269"/>
      <c r="AB153" s="270"/>
      <c r="AC153" s="273"/>
      <c r="AG153" s="357"/>
      <c r="BH153" s="357"/>
    </row>
    <row r="154" spans="3:60" s="354" customFormat="1" ht="69" customHeight="1" x14ac:dyDescent="0.25">
      <c r="C154" s="352"/>
      <c r="E154" s="948"/>
      <c r="H154" s="375"/>
      <c r="I154" s="324"/>
      <c r="J154" s="324"/>
      <c r="K154" s="324"/>
      <c r="L154" s="324"/>
      <c r="M154" s="324"/>
      <c r="N154" s="352"/>
      <c r="O154" s="352"/>
      <c r="P154" s="324"/>
      <c r="T154" s="95"/>
      <c r="W154" s="325"/>
      <c r="X154" s="325"/>
      <c r="Y154" s="96"/>
      <c r="Z154" s="269"/>
      <c r="AB154" s="270"/>
      <c r="AC154" s="273"/>
      <c r="AG154" s="357"/>
      <c r="BH154" s="357"/>
    </row>
    <row r="155" spans="3:60" s="354" customFormat="1" ht="69" customHeight="1" x14ac:dyDescent="0.25">
      <c r="C155" s="352"/>
      <c r="E155" s="950"/>
      <c r="H155" s="176"/>
      <c r="I155" s="293"/>
      <c r="N155" s="352"/>
      <c r="O155" s="352"/>
      <c r="P155" s="352"/>
      <c r="T155" s="95"/>
      <c r="X155" s="753"/>
      <c r="Y155" s="96"/>
      <c r="Z155" s="274"/>
      <c r="AB155" s="270"/>
      <c r="AC155" s="273"/>
      <c r="AG155" s="357"/>
      <c r="BH155" s="357"/>
    </row>
    <row r="156" spans="3:60" s="354" customFormat="1" ht="69" customHeight="1" x14ac:dyDescent="0.25">
      <c r="C156" s="352"/>
      <c r="E156" s="950"/>
      <c r="H156" s="176"/>
      <c r="I156" s="293"/>
      <c r="N156" s="352"/>
      <c r="O156" s="352"/>
      <c r="P156" s="352"/>
      <c r="T156" s="95"/>
      <c r="X156" s="753"/>
      <c r="Y156" s="96"/>
      <c r="Z156" s="274"/>
      <c r="AB156" s="270"/>
      <c r="AC156" s="273"/>
      <c r="AG156" s="357"/>
      <c r="BH156" s="357"/>
    </row>
    <row r="157" spans="3:60" s="354" customFormat="1" ht="69" customHeight="1" x14ac:dyDescent="0.25">
      <c r="C157" s="352"/>
      <c r="E157" s="950"/>
      <c r="H157" s="176"/>
      <c r="I157" s="293"/>
      <c r="N157" s="352"/>
      <c r="O157" s="352"/>
      <c r="P157" s="352"/>
      <c r="T157" s="95"/>
      <c r="X157" s="753"/>
      <c r="Y157" s="96"/>
      <c r="Z157" s="274"/>
      <c r="AB157" s="270"/>
      <c r="AC157" s="273"/>
      <c r="AG157" s="357"/>
      <c r="BH157" s="357"/>
    </row>
    <row r="158" spans="3:60" s="354" customFormat="1" ht="69" customHeight="1" x14ac:dyDescent="0.25">
      <c r="C158" s="352"/>
      <c r="E158" s="950"/>
      <c r="H158" s="176"/>
      <c r="I158" s="293"/>
      <c r="N158" s="352"/>
      <c r="O158" s="352"/>
      <c r="P158" s="352"/>
      <c r="T158" s="95"/>
      <c r="X158" s="753"/>
      <c r="Y158" s="96"/>
      <c r="Z158" s="274"/>
      <c r="AB158" s="270"/>
      <c r="AC158" s="273"/>
      <c r="AG158" s="357"/>
      <c r="BH158" s="357"/>
    </row>
    <row r="159" spans="3:60" s="354" customFormat="1" ht="69" customHeight="1" x14ac:dyDescent="0.25">
      <c r="C159" s="352"/>
      <c r="E159" s="950"/>
      <c r="H159" s="176"/>
      <c r="I159" s="293"/>
      <c r="N159" s="352"/>
      <c r="O159" s="352"/>
      <c r="P159" s="352"/>
      <c r="T159" s="95"/>
      <c r="X159" s="753"/>
      <c r="Y159" s="96"/>
      <c r="Z159" s="326"/>
      <c r="AB159" s="270"/>
      <c r="AC159" s="273"/>
      <c r="AG159" s="357"/>
      <c r="BH159" s="357"/>
    </row>
    <row r="160" spans="3:60" s="354" customFormat="1" ht="69" customHeight="1" x14ac:dyDescent="0.25">
      <c r="C160" s="352"/>
      <c r="E160" s="950"/>
      <c r="H160" s="176"/>
      <c r="I160" s="293"/>
      <c r="N160" s="352"/>
      <c r="O160" s="352"/>
      <c r="P160" s="352"/>
      <c r="T160" s="95"/>
      <c r="X160" s="753"/>
      <c r="Y160" s="96"/>
      <c r="Z160" s="274"/>
      <c r="AB160" s="270"/>
      <c r="AC160" s="273"/>
      <c r="AG160" s="357"/>
      <c r="BH160" s="357"/>
    </row>
    <row r="161" spans="3:60" s="354" customFormat="1" ht="69" customHeight="1" x14ac:dyDescent="0.25">
      <c r="C161" s="352"/>
      <c r="E161" s="950"/>
      <c r="H161" s="176"/>
      <c r="I161" s="293"/>
      <c r="N161" s="352"/>
      <c r="O161" s="352"/>
      <c r="P161" s="352"/>
      <c r="T161" s="95"/>
      <c r="X161" s="753"/>
      <c r="Y161" s="96"/>
      <c r="Z161" s="274"/>
      <c r="AB161" s="270"/>
      <c r="AC161" s="273"/>
      <c r="AG161" s="357"/>
      <c r="BH161" s="357"/>
    </row>
    <row r="162" spans="3:60" s="354" customFormat="1" ht="69" customHeight="1" x14ac:dyDescent="0.25">
      <c r="C162" s="352"/>
      <c r="E162" s="950"/>
      <c r="H162" s="176"/>
      <c r="I162" s="293"/>
      <c r="N162" s="352"/>
      <c r="O162" s="352"/>
      <c r="P162" s="352"/>
      <c r="T162" s="95"/>
      <c r="X162" s="753"/>
      <c r="Y162" s="96"/>
      <c r="Z162" s="274"/>
      <c r="AB162" s="270"/>
      <c r="AC162" s="273"/>
      <c r="AG162" s="357"/>
      <c r="BH162" s="357"/>
    </row>
    <row r="163" spans="3:60" s="354" customFormat="1" ht="69" customHeight="1" x14ac:dyDescent="0.25">
      <c r="C163" s="352"/>
      <c r="E163" s="950"/>
      <c r="H163" s="176"/>
      <c r="I163" s="274"/>
      <c r="N163" s="352"/>
      <c r="O163" s="352"/>
      <c r="P163" s="352"/>
      <c r="T163" s="95"/>
      <c r="X163" s="753"/>
      <c r="Y163" s="96"/>
      <c r="Z163" s="274"/>
      <c r="AB163" s="270"/>
      <c r="AC163" s="273"/>
      <c r="AG163" s="357"/>
      <c r="BH163" s="357"/>
    </row>
    <row r="164" spans="3:60" s="354" customFormat="1" ht="69" customHeight="1" x14ac:dyDescent="0.25">
      <c r="C164" s="352"/>
      <c r="E164" s="950"/>
      <c r="H164" s="176"/>
      <c r="I164" s="274"/>
      <c r="N164" s="352"/>
      <c r="O164" s="352"/>
      <c r="P164" s="352"/>
      <c r="T164" s="95"/>
      <c r="X164" s="753"/>
      <c r="Y164" s="96"/>
      <c r="Z164" s="274"/>
      <c r="AB164" s="270"/>
      <c r="AC164" s="273"/>
      <c r="AG164" s="357"/>
      <c r="BH164" s="357"/>
    </row>
    <row r="165" spans="3:60" s="354" customFormat="1" ht="69" customHeight="1" x14ac:dyDescent="0.25">
      <c r="C165" s="352"/>
      <c r="E165" s="950"/>
      <c r="H165" s="176"/>
      <c r="I165" s="293"/>
      <c r="N165" s="352"/>
      <c r="O165" s="352"/>
      <c r="P165" s="352"/>
      <c r="T165" s="95"/>
      <c r="X165" s="753"/>
      <c r="Y165" s="96"/>
      <c r="Z165" s="274"/>
      <c r="AB165" s="270"/>
      <c r="AC165" s="273"/>
      <c r="AG165" s="357"/>
      <c r="BH165" s="357"/>
    </row>
    <row r="166" spans="3:60" s="354" customFormat="1" ht="69" customHeight="1" x14ac:dyDescent="0.25">
      <c r="C166" s="352"/>
      <c r="E166" s="950"/>
      <c r="H166" s="176"/>
      <c r="I166" s="293"/>
      <c r="N166" s="352"/>
      <c r="O166" s="352"/>
      <c r="P166" s="352"/>
      <c r="T166" s="95"/>
      <c r="X166" s="753"/>
      <c r="Y166" s="96"/>
      <c r="Z166" s="274"/>
      <c r="AB166" s="270"/>
      <c r="AC166" s="273"/>
      <c r="AG166" s="357"/>
      <c r="BH166" s="357"/>
    </row>
    <row r="167" spans="3:60" s="354" customFormat="1" ht="69" customHeight="1" x14ac:dyDescent="0.25">
      <c r="C167" s="352"/>
      <c r="E167" s="950"/>
      <c r="H167" s="176"/>
      <c r="I167" s="293"/>
      <c r="N167" s="352"/>
      <c r="O167" s="352"/>
      <c r="P167" s="352"/>
      <c r="T167" s="95"/>
      <c r="X167" s="753"/>
      <c r="Y167" s="96"/>
      <c r="Z167" s="274"/>
      <c r="AB167" s="270"/>
      <c r="AC167" s="273"/>
      <c r="AG167" s="357"/>
      <c r="BH167" s="357"/>
    </row>
    <row r="168" spans="3:60" s="354" customFormat="1" ht="69" customHeight="1" x14ac:dyDescent="0.25">
      <c r="C168" s="352"/>
      <c r="E168" s="950"/>
      <c r="H168" s="176"/>
      <c r="I168" s="274"/>
      <c r="N168" s="352"/>
      <c r="O168" s="352"/>
      <c r="P168" s="352"/>
      <c r="T168" s="95"/>
      <c r="X168" s="753"/>
      <c r="Y168" s="96"/>
      <c r="Z168" s="274"/>
      <c r="AB168" s="270"/>
      <c r="AC168" s="273"/>
      <c r="AG168" s="357"/>
      <c r="BH168" s="357"/>
    </row>
    <row r="169" spans="3:60" s="354" customFormat="1" ht="69" customHeight="1" x14ac:dyDescent="0.25">
      <c r="C169" s="352"/>
      <c r="E169" s="950"/>
      <c r="H169" s="176"/>
      <c r="I169" s="274"/>
      <c r="N169" s="352"/>
      <c r="O169" s="352"/>
      <c r="P169" s="352"/>
      <c r="T169" s="95"/>
      <c r="X169" s="753"/>
      <c r="Y169" s="96"/>
      <c r="Z169" s="274"/>
      <c r="AB169" s="270"/>
      <c r="AC169" s="273"/>
      <c r="AG169" s="357"/>
      <c r="BH169" s="357"/>
    </row>
    <row r="170" spans="3:60" s="354" customFormat="1" ht="69" customHeight="1" x14ac:dyDescent="0.25">
      <c r="C170" s="352"/>
      <c r="E170" s="950"/>
      <c r="H170" s="176"/>
      <c r="I170" s="274"/>
      <c r="N170" s="352"/>
      <c r="O170" s="352"/>
      <c r="P170" s="352"/>
      <c r="T170" s="95"/>
      <c r="X170" s="753"/>
      <c r="Y170" s="96"/>
      <c r="Z170" s="274"/>
      <c r="AB170" s="270"/>
      <c r="AC170" s="273"/>
      <c r="AG170" s="357"/>
      <c r="BH170" s="357"/>
    </row>
    <row r="171" spans="3:60" s="354" customFormat="1" ht="69" customHeight="1" x14ac:dyDescent="0.25">
      <c r="C171" s="352"/>
      <c r="E171" s="950"/>
      <c r="H171" s="176"/>
      <c r="I171" s="274"/>
      <c r="N171" s="352"/>
      <c r="O171" s="352"/>
      <c r="P171" s="352"/>
      <c r="T171" s="95"/>
      <c r="X171" s="753"/>
      <c r="Y171" s="96"/>
      <c r="Z171" s="315"/>
      <c r="AB171" s="270"/>
      <c r="AC171" s="273"/>
      <c r="AG171" s="357"/>
      <c r="BH171" s="357"/>
    </row>
    <row r="172" spans="3:60" s="354" customFormat="1" ht="69" customHeight="1" x14ac:dyDescent="0.25">
      <c r="C172" s="352"/>
      <c r="E172" s="950"/>
      <c r="H172" s="176"/>
      <c r="I172" s="274"/>
      <c r="N172" s="352"/>
      <c r="O172" s="352"/>
      <c r="P172" s="352"/>
      <c r="T172" s="95"/>
      <c r="X172" s="753"/>
      <c r="Y172" s="96"/>
      <c r="Z172" s="274"/>
      <c r="AB172" s="270"/>
      <c r="AC172" s="273"/>
      <c r="AG172" s="357"/>
      <c r="BH172" s="357"/>
    </row>
    <row r="173" spans="3:60" s="354" customFormat="1" ht="69" customHeight="1" x14ac:dyDescent="0.25">
      <c r="C173" s="352"/>
      <c r="E173" s="950"/>
      <c r="H173" s="176"/>
      <c r="I173" s="274"/>
      <c r="N173" s="352"/>
      <c r="O173" s="352"/>
      <c r="P173" s="352"/>
      <c r="T173" s="95"/>
      <c r="X173" s="753"/>
      <c r="Y173" s="96"/>
      <c r="Z173" s="274"/>
      <c r="AB173" s="270"/>
      <c r="AC173" s="273"/>
      <c r="AG173" s="357"/>
      <c r="BH173" s="357"/>
    </row>
    <row r="174" spans="3:60" s="354" customFormat="1" ht="69" customHeight="1" x14ac:dyDescent="0.25">
      <c r="C174" s="352"/>
      <c r="E174" s="950"/>
      <c r="H174" s="176"/>
      <c r="I174" s="274"/>
      <c r="N174" s="352"/>
      <c r="O174" s="352"/>
      <c r="P174" s="352"/>
      <c r="T174" s="95"/>
      <c r="X174" s="753"/>
      <c r="Y174" s="96"/>
      <c r="Z174" s="274"/>
      <c r="AB174" s="270"/>
      <c r="AC174" s="273"/>
      <c r="AG174" s="357"/>
      <c r="BH174" s="357"/>
    </row>
    <row r="175" spans="3:60" s="354" customFormat="1" ht="69" customHeight="1" x14ac:dyDescent="0.25">
      <c r="C175" s="352"/>
      <c r="E175" s="950"/>
      <c r="H175" s="176"/>
      <c r="I175" s="293"/>
      <c r="N175" s="352"/>
      <c r="O175" s="352"/>
      <c r="P175" s="352"/>
      <c r="T175" s="95"/>
      <c r="X175" s="753"/>
      <c r="Y175" s="96"/>
      <c r="Z175" s="269"/>
      <c r="AB175" s="270"/>
      <c r="AC175" s="273"/>
      <c r="AG175" s="357"/>
      <c r="BH175" s="357"/>
    </row>
    <row r="176" spans="3:60" s="354" customFormat="1" ht="69" customHeight="1" x14ac:dyDescent="0.25">
      <c r="C176" s="352"/>
      <c r="E176" s="950"/>
      <c r="H176" s="176"/>
      <c r="I176" s="327"/>
      <c r="N176" s="352"/>
      <c r="O176" s="352"/>
      <c r="P176" s="352"/>
      <c r="T176" s="95"/>
      <c r="X176" s="753"/>
      <c r="Y176" s="96"/>
      <c r="Z176" s="314"/>
      <c r="AB176" s="270"/>
      <c r="AC176" s="273"/>
      <c r="AG176" s="357"/>
      <c r="BH176" s="357"/>
    </row>
    <row r="177" spans="3:60" s="354" customFormat="1" ht="69" customHeight="1" x14ac:dyDescent="0.25">
      <c r="C177" s="352"/>
      <c r="E177" s="950"/>
      <c r="H177" s="176"/>
      <c r="I177" s="327"/>
      <c r="N177" s="352"/>
      <c r="O177" s="352"/>
      <c r="P177" s="352"/>
      <c r="T177" s="95"/>
      <c r="X177" s="753"/>
      <c r="Y177" s="96"/>
      <c r="Z177" s="269"/>
      <c r="AB177" s="270"/>
      <c r="AC177" s="273"/>
      <c r="AG177" s="357"/>
      <c r="BH177" s="357"/>
    </row>
    <row r="178" spans="3:60" s="354" customFormat="1" ht="69" customHeight="1" x14ac:dyDescent="0.25">
      <c r="C178" s="352"/>
      <c r="E178" s="950"/>
      <c r="H178" s="176"/>
      <c r="I178" s="327"/>
      <c r="N178" s="352"/>
      <c r="O178" s="352"/>
      <c r="P178" s="352"/>
      <c r="T178" s="95"/>
      <c r="X178" s="753"/>
      <c r="Y178" s="96"/>
      <c r="Z178" s="269"/>
      <c r="AB178" s="270"/>
      <c r="AC178" s="273"/>
      <c r="AG178" s="357"/>
      <c r="BH178" s="357"/>
    </row>
    <row r="179" spans="3:60" s="354" customFormat="1" ht="69" customHeight="1" x14ac:dyDescent="0.25">
      <c r="C179" s="352"/>
      <c r="E179" s="950"/>
      <c r="H179" s="176"/>
      <c r="I179" s="293"/>
      <c r="N179" s="352"/>
      <c r="O179" s="352"/>
      <c r="P179" s="352"/>
      <c r="T179" s="95"/>
      <c r="X179" s="753"/>
      <c r="Y179" s="96"/>
      <c r="Z179" s="269"/>
      <c r="AB179" s="270"/>
      <c r="AC179" s="273"/>
      <c r="AG179" s="357"/>
      <c r="BH179" s="357"/>
    </row>
    <row r="180" spans="3:60" s="354" customFormat="1" ht="69" customHeight="1" x14ac:dyDescent="0.25">
      <c r="C180" s="352"/>
      <c r="E180" s="950"/>
      <c r="H180" s="176"/>
      <c r="I180" s="293"/>
      <c r="N180" s="352"/>
      <c r="O180" s="352"/>
      <c r="P180" s="352"/>
      <c r="T180" s="95"/>
      <c r="X180" s="753"/>
      <c r="Y180" s="96"/>
      <c r="Z180" s="269"/>
      <c r="AB180" s="270"/>
      <c r="AC180" s="273"/>
      <c r="AG180" s="357"/>
      <c r="BH180" s="357"/>
    </row>
    <row r="181" spans="3:60" s="354" customFormat="1" ht="69" customHeight="1" x14ac:dyDescent="0.25">
      <c r="C181" s="352"/>
      <c r="E181" s="950"/>
      <c r="H181" s="176"/>
      <c r="I181" s="293"/>
      <c r="N181" s="352"/>
      <c r="O181" s="352"/>
      <c r="P181" s="352"/>
      <c r="T181" s="95"/>
      <c r="X181" s="753"/>
      <c r="Y181" s="96"/>
      <c r="Z181" s="269"/>
      <c r="AB181" s="270"/>
      <c r="AC181" s="273"/>
      <c r="AG181" s="357"/>
      <c r="BH181" s="357"/>
    </row>
    <row r="182" spans="3:60" s="354" customFormat="1" ht="69" customHeight="1" x14ac:dyDescent="0.25">
      <c r="C182" s="352"/>
      <c r="E182" s="950"/>
      <c r="H182" s="176"/>
      <c r="I182" s="284"/>
      <c r="N182" s="352"/>
      <c r="O182" s="352"/>
      <c r="P182" s="352"/>
      <c r="T182" s="95"/>
      <c r="X182" s="753"/>
      <c r="Y182" s="96"/>
      <c r="Z182" s="269"/>
      <c r="AB182" s="270"/>
      <c r="AC182" s="273"/>
      <c r="AG182" s="357"/>
      <c r="BH182" s="357"/>
    </row>
    <row r="183" spans="3:60" s="354" customFormat="1" ht="69" customHeight="1" x14ac:dyDescent="0.25">
      <c r="C183" s="352"/>
      <c r="E183" s="950"/>
      <c r="H183" s="176"/>
      <c r="I183" s="293"/>
      <c r="N183" s="352"/>
      <c r="O183" s="352"/>
      <c r="P183" s="352"/>
      <c r="T183" s="95"/>
      <c r="X183" s="753"/>
      <c r="Y183" s="96"/>
      <c r="Z183" s="269"/>
      <c r="AB183" s="270"/>
      <c r="AC183" s="273"/>
      <c r="AG183" s="357"/>
      <c r="BH183" s="357"/>
    </row>
    <row r="184" spans="3:60" s="354" customFormat="1" ht="69" customHeight="1" x14ac:dyDescent="0.25">
      <c r="C184" s="352"/>
      <c r="E184" s="950"/>
      <c r="H184" s="176"/>
      <c r="I184" s="293"/>
      <c r="N184" s="352"/>
      <c r="O184" s="352"/>
      <c r="P184" s="352"/>
      <c r="T184" s="95"/>
      <c r="X184" s="753"/>
      <c r="Y184" s="96"/>
      <c r="Z184" s="269"/>
      <c r="AB184" s="270"/>
      <c r="AC184" s="273"/>
      <c r="AG184" s="357"/>
      <c r="BH184" s="357"/>
    </row>
    <row r="185" spans="3:60" s="354" customFormat="1" ht="69" customHeight="1" x14ac:dyDescent="0.25">
      <c r="C185" s="352"/>
      <c r="E185" s="950"/>
      <c r="H185" s="176"/>
      <c r="I185" s="293"/>
      <c r="N185" s="352"/>
      <c r="O185" s="352"/>
      <c r="P185" s="352"/>
      <c r="T185" s="95"/>
      <c r="X185" s="753"/>
      <c r="Y185" s="96"/>
      <c r="Z185" s="269"/>
      <c r="AB185" s="270"/>
      <c r="AC185" s="273"/>
      <c r="AG185" s="357"/>
      <c r="BH185" s="357"/>
    </row>
    <row r="186" spans="3:60" s="354" customFormat="1" ht="69" customHeight="1" x14ac:dyDescent="0.25">
      <c r="C186" s="352"/>
      <c r="E186" s="950"/>
      <c r="H186" s="176"/>
      <c r="I186" s="284"/>
      <c r="N186" s="352"/>
      <c r="O186" s="352"/>
      <c r="P186" s="352"/>
      <c r="T186" s="95"/>
      <c r="X186" s="753"/>
      <c r="Y186" s="96"/>
      <c r="Z186" s="287"/>
      <c r="AB186" s="270"/>
      <c r="AC186" s="273"/>
      <c r="AG186" s="357"/>
      <c r="BH186" s="357"/>
    </row>
    <row r="187" spans="3:60" s="354" customFormat="1" ht="69" customHeight="1" x14ac:dyDescent="0.25">
      <c r="C187" s="352"/>
      <c r="E187" s="950"/>
      <c r="H187" s="176"/>
      <c r="I187" s="293"/>
      <c r="N187" s="352"/>
      <c r="O187" s="352"/>
      <c r="P187" s="352"/>
      <c r="T187" s="95"/>
      <c r="X187" s="753"/>
      <c r="Y187" s="96"/>
      <c r="Z187" s="314"/>
      <c r="AB187" s="270"/>
      <c r="AC187" s="273"/>
      <c r="AG187" s="357"/>
      <c r="BH187" s="357"/>
    </row>
    <row r="188" spans="3:60" s="354" customFormat="1" ht="69" customHeight="1" x14ac:dyDescent="0.25">
      <c r="C188" s="352"/>
      <c r="E188" s="950"/>
      <c r="H188" s="176"/>
      <c r="I188" s="293"/>
      <c r="N188" s="352"/>
      <c r="O188" s="352"/>
      <c r="P188" s="352"/>
      <c r="T188" s="95"/>
      <c r="X188" s="753"/>
      <c r="Y188" s="96"/>
      <c r="Z188" s="287"/>
      <c r="AB188" s="270"/>
      <c r="AC188" s="273"/>
      <c r="AG188" s="357"/>
      <c r="BH188" s="357"/>
    </row>
    <row r="189" spans="3:60" s="354" customFormat="1" ht="69" customHeight="1" x14ac:dyDescent="0.25">
      <c r="C189" s="352"/>
      <c r="E189" s="950"/>
      <c r="H189" s="176"/>
      <c r="I189" s="293"/>
      <c r="N189" s="352"/>
      <c r="O189" s="352"/>
      <c r="P189" s="352"/>
      <c r="T189" s="95"/>
      <c r="X189" s="753"/>
      <c r="Y189" s="96"/>
      <c r="Z189" s="269"/>
      <c r="AB189" s="270"/>
      <c r="AC189" s="273"/>
      <c r="AG189" s="357"/>
      <c r="BH189" s="357"/>
    </row>
    <row r="190" spans="3:60" s="354" customFormat="1" ht="69" customHeight="1" x14ac:dyDescent="0.25">
      <c r="C190" s="352"/>
      <c r="E190" s="950"/>
      <c r="H190" s="176"/>
      <c r="I190" s="293"/>
      <c r="N190" s="352"/>
      <c r="O190" s="352"/>
      <c r="P190" s="352"/>
      <c r="T190" s="95"/>
      <c r="X190" s="753"/>
      <c r="Y190" s="96"/>
      <c r="Z190" s="269"/>
      <c r="AB190" s="270"/>
      <c r="AC190" s="273"/>
      <c r="AG190" s="357"/>
      <c r="BH190" s="357"/>
    </row>
    <row r="191" spans="3:60" s="354" customFormat="1" ht="69" customHeight="1" x14ac:dyDescent="0.25">
      <c r="C191" s="352"/>
      <c r="E191" s="950"/>
      <c r="H191" s="381"/>
      <c r="I191" s="293"/>
      <c r="N191" s="352"/>
      <c r="O191" s="352"/>
      <c r="P191" s="352"/>
      <c r="T191" s="95"/>
      <c r="X191" s="753"/>
      <c r="Y191" s="96"/>
      <c r="Z191" s="269"/>
      <c r="AB191" s="270"/>
      <c r="AC191" s="273"/>
      <c r="AG191" s="357"/>
      <c r="BH191" s="357"/>
    </row>
  </sheetData>
  <autoFilter ref="A3:CY191"/>
  <mergeCells count="93">
    <mergeCell ref="Y1:AG1"/>
    <mergeCell ref="AZ1:BG1"/>
    <mergeCell ref="Q2:Q3"/>
    <mergeCell ref="BH1:BL1"/>
    <mergeCell ref="A2:A3"/>
    <mergeCell ref="B2:B3"/>
    <mergeCell ref="C2:C3"/>
    <mergeCell ref="D2:D3"/>
    <mergeCell ref="E2:E3"/>
    <mergeCell ref="F2:F3"/>
    <mergeCell ref="G2:G3"/>
    <mergeCell ref="H2:H3"/>
    <mergeCell ref="I2:I3"/>
    <mergeCell ref="A1:I1"/>
    <mergeCell ref="AH1:AO1"/>
    <mergeCell ref="AQ1:AX1"/>
    <mergeCell ref="AT2:AT3"/>
    <mergeCell ref="AU2:AU3"/>
    <mergeCell ref="AD2:AD3"/>
    <mergeCell ref="R2:R3"/>
    <mergeCell ref="S2:S3"/>
    <mergeCell ref="T2:T3"/>
    <mergeCell ref="U2:U3"/>
    <mergeCell ref="V2:V3"/>
    <mergeCell ref="W2:W3"/>
    <mergeCell ref="Y2:Y3"/>
    <mergeCell ref="Z2:Z3"/>
    <mergeCell ref="AA2:AA3"/>
    <mergeCell ref="AB2:AB3"/>
    <mergeCell ref="AC2:AC3"/>
    <mergeCell ref="BL2:BL4"/>
    <mergeCell ref="E5:E21"/>
    <mergeCell ref="E43:E45"/>
    <mergeCell ref="BJ2:BJ3"/>
    <mergeCell ref="BK2:BK3"/>
    <mergeCell ref="AX2:AX3"/>
    <mergeCell ref="AR2:AR3"/>
    <mergeCell ref="AE2:AE3"/>
    <mergeCell ref="AF2:AF3"/>
    <mergeCell ref="AH2:AH3"/>
    <mergeCell ref="AI2:AI3"/>
    <mergeCell ref="AJ2:AJ3"/>
    <mergeCell ref="AK2:AK3"/>
    <mergeCell ref="AL2:AL3"/>
    <mergeCell ref="AM2:AM3"/>
    <mergeCell ref="AN2:AN3"/>
    <mergeCell ref="E46:E48"/>
    <mergeCell ref="BF2:BF3"/>
    <mergeCell ref="BG2:BG3"/>
    <mergeCell ref="BH2:BH3"/>
    <mergeCell ref="BI2:BI3"/>
    <mergeCell ref="AZ2:AZ3"/>
    <mergeCell ref="BA2:BA3"/>
    <mergeCell ref="BB2:BB3"/>
    <mergeCell ref="BC2:BC3"/>
    <mergeCell ref="BD2:BD3"/>
    <mergeCell ref="BE2:BE3"/>
    <mergeCell ref="AV2:AV3"/>
    <mergeCell ref="AW2:AW3"/>
    <mergeCell ref="AO2:AO3"/>
    <mergeCell ref="AQ2:AQ3"/>
    <mergeCell ref="AS2:AS3"/>
    <mergeCell ref="E175:E191"/>
    <mergeCell ref="G116:G118"/>
    <mergeCell ref="G119:G123"/>
    <mergeCell ref="E127:E128"/>
    <mergeCell ref="E129:E131"/>
    <mergeCell ref="E49:E53"/>
    <mergeCell ref="E54:E63"/>
    <mergeCell ref="E64:E67"/>
    <mergeCell ref="E68:E75"/>
    <mergeCell ref="E76:E77"/>
    <mergeCell ref="E78:E79"/>
    <mergeCell ref="E132:E134"/>
    <mergeCell ref="E135:E137"/>
    <mergeCell ref="E80:E94"/>
    <mergeCell ref="E95:E99"/>
    <mergeCell ref="J1:X1"/>
    <mergeCell ref="E138:E146"/>
    <mergeCell ref="E147:E154"/>
    <mergeCell ref="G148:G150"/>
    <mergeCell ref="E155:E174"/>
    <mergeCell ref="E100:E107"/>
    <mergeCell ref="E108:E112"/>
    <mergeCell ref="E113:E115"/>
    <mergeCell ref="E116:E126"/>
    <mergeCell ref="J2:J3"/>
    <mergeCell ref="K2:M2"/>
    <mergeCell ref="N2:N3"/>
    <mergeCell ref="O2:O3"/>
    <mergeCell ref="P2:P3"/>
    <mergeCell ref="E22:E31"/>
    <mergeCell ref="E32:E37"/>
  </mergeCells>
  <conditionalFormatting sqref="AD5:AD21 AD38:AD191 AM5:AM7">
    <cfRule type="containsText" dxfId="1201" priority="259" stopIfTrue="1" operator="containsText" text="EN TERMINO">
      <formula>NOT(ISERROR(SEARCH("EN TERMINO",AD5)))</formula>
    </cfRule>
    <cfRule type="containsText" priority="260" operator="containsText" text="AMARILLO">
      <formula>NOT(ISERROR(SEARCH("AMARILLO",AD5)))</formula>
    </cfRule>
    <cfRule type="containsText" dxfId="1200" priority="261" stopIfTrue="1" operator="containsText" text="ALERTA">
      <formula>NOT(ISERROR(SEARCH("ALERTA",AD5)))</formula>
    </cfRule>
    <cfRule type="containsText" dxfId="1199" priority="262" stopIfTrue="1" operator="containsText" text="OK">
      <formula>NOT(ISERROR(SEARCH("OK",AD5)))</formula>
    </cfRule>
  </conditionalFormatting>
  <conditionalFormatting sqref="AG60:AG191 AG56:AG58 BH38:BH191 AG59:BG59 BH8:BH9 BH11 BH19 BH21">
    <cfRule type="containsText" dxfId="1198" priority="256" operator="containsText" text="Cumplida">
      <formula>NOT(ISERROR(SEARCH("Cumplida",AG8)))</formula>
    </cfRule>
    <cfRule type="containsText" dxfId="1197" priority="257" operator="containsText" text="Pendiente">
      <formula>NOT(ISERROR(SEARCH("Pendiente",AG8)))</formula>
    </cfRule>
    <cfRule type="containsText" dxfId="1196" priority="258" operator="containsText" text="Cumplida">
      <formula>NOT(ISERROR(SEARCH("Cumplida",AG8)))</formula>
    </cfRule>
  </conditionalFormatting>
  <conditionalFormatting sqref="AG60:AG191 AG38:AG47 AG49:AG58 BH38:BH191 AG5:AG21 AG59:BG59 BH8:BH9 BH11 BH19 BH21">
    <cfRule type="containsText" dxfId="1195" priority="255" stopIfTrue="1" operator="containsText" text="CUMPLIDA">
      <formula>NOT(ISERROR(SEARCH("CUMPLIDA",AG5)))</formula>
    </cfRule>
  </conditionalFormatting>
  <conditionalFormatting sqref="BJ8:BJ9 BJ11 BJ19 BJ21">
    <cfRule type="containsText" dxfId="1194" priority="252" operator="containsText" text="cerrada">
      <formula>NOT(ISERROR(SEARCH("cerrada",BJ8)))</formula>
    </cfRule>
    <cfRule type="containsText" dxfId="1193" priority="253" operator="containsText" text="cerrado">
      <formula>NOT(ISERROR(SEARCH("cerrado",BJ8)))</formula>
    </cfRule>
    <cfRule type="containsText" dxfId="1192" priority="254" operator="containsText" text="Abierto">
      <formula>NOT(ISERROR(SEARCH("Abierto",BJ8)))</formula>
    </cfRule>
  </conditionalFormatting>
  <conditionalFormatting sqref="AG60:AG191 AG38:AG47 AG49:AG58 BH38:BH191 AG5:AG21 AG59:BG59 BH8:BH9 BH11 BH19 BH21">
    <cfRule type="containsText" dxfId="1191" priority="250" stopIfTrue="1" operator="containsText" text="INCUMPLIDA">
      <formula>NOT(ISERROR(SEARCH("INCUMPLIDA",AG5)))</formula>
    </cfRule>
  </conditionalFormatting>
  <conditionalFormatting sqref="AG48 AG42 AG50">
    <cfRule type="containsText" dxfId="1190" priority="249" operator="containsText" text="PENDIENTE">
      <formula>NOT(ISERROR(SEARCH("PENDIENTE",AG42)))</formula>
    </cfRule>
  </conditionalFormatting>
  <conditionalFormatting sqref="AM20">
    <cfRule type="containsText" dxfId="1189" priority="196" stopIfTrue="1" operator="containsText" text="EN TERMINO">
      <formula>NOT(ISERROR(SEARCH("EN TERMINO",AM20)))</formula>
    </cfRule>
    <cfRule type="containsText" priority="197" operator="containsText" text="AMARILLO">
      <formula>NOT(ISERROR(SEARCH("AMARILLO",AM20)))</formula>
    </cfRule>
    <cfRule type="containsText" dxfId="1188" priority="198" stopIfTrue="1" operator="containsText" text="ALERTA">
      <formula>NOT(ISERROR(SEARCH("ALERTA",AM20)))</formula>
    </cfRule>
    <cfRule type="containsText" dxfId="1187" priority="199" stopIfTrue="1" operator="containsText" text="OK">
      <formula>NOT(ISERROR(SEARCH("OK",AM20)))</formula>
    </cfRule>
  </conditionalFormatting>
  <conditionalFormatting sqref="AD5:AD21 AM5:AM7">
    <cfRule type="containsText" dxfId="1186" priority="235" stopIfTrue="1" operator="containsText" text="EN TERMINO">
      <formula>NOT(ISERROR(SEARCH("EN TERMINO",AD5)))</formula>
    </cfRule>
    <cfRule type="containsText" priority="236" operator="containsText" text="AMARILLO">
      <formula>NOT(ISERROR(SEARCH("AMARILLO",AD5)))</formula>
    </cfRule>
    <cfRule type="containsText" dxfId="1185" priority="237" stopIfTrue="1" operator="containsText" text="ALERTA">
      <formula>NOT(ISERROR(SEARCH("ALERTA",AD5)))</formula>
    </cfRule>
    <cfRule type="containsText" dxfId="1184" priority="238" stopIfTrue="1" operator="containsText" text="OK">
      <formula>NOT(ISERROR(SEARCH("OK",AD5)))</formula>
    </cfRule>
  </conditionalFormatting>
  <conditionalFormatting sqref="BH8:BH9 BH11 BH19 BH21">
    <cfRule type="containsText" dxfId="1183" priority="232" operator="containsText" text="Cumplida">
      <formula>NOT(ISERROR(SEARCH("Cumplida",BH8)))</formula>
    </cfRule>
    <cfRule type="containsText" dxfId="1182" priority="233" operator="containsText" text="Pendiente">
      <formula>NOT(ISERROR(SEARCH("Pendiente",BH8)))</formula>
    </cfRule>
    <cfRule type="containsText" dxfId="1181" priority="234" operator="containsText" text="Cumplida">
      <formula>NOT(ISERROR(SEARCH("Cumplida",BH8)))</formula>
    </cfRule>
  </conditionalFormatting>
  <conditionalFormatting sqref="AG5:AG21 BH8:BH9 BH11 BH19 BH21">
    <cfRule type="containsText" dxfId="1180" priority="231" stopIfTrue="1" operator="containsText" text="CUMPLIDA">
      <formula>NOT(ISERROR(SEARCH("CUMPLIDA",AG5)))</formula>
    </cfRule>
  </conditionalFormatting>
  <conditionalFormatting sqref="BJ8:BJ9 BJ11 BJ19 BJ21">
    <cfRule type="containsText" dxfId="1179" priority="228" operator="containsText" text="cerrada">
      <formula>NOT(ISERROR(SEARCH("cerrada",BJ8)))</formula>
    </cfRule>
    <cfRule type="containsText" dxfId="1178" priority="229" operator="containsText" text="cerrado">
      <formula>NOT(ISERROR(SEARCH("cerrado",BJ8)))</formula>
    </cfRule>
    <cfRule type="containsText" dxfId="1177" priority="230" operator="containsText" text="Abierto">
      <formula>NOT(ISERROR(SEARCH("Abierto",BJ8)))</formula>
    </cfRule>
  </conditionalFormatting>
  <conditionalFormatting sqref="AG5:AG21 BH8:BH9 BH11 BH19 BH21">
    <cfRule type="containsText" dxfId="1176" priority="226" stopIfTrue="1" operator="containsText" text="INCUMPLIDA">
      <formula>NOT(ISERROR(SEARCH("INCUMPLIDA",AG5)))</formula>
    </cfRule>
  </conditionalFormatting>
  <conditionalFormatting sqref="AG5:AG21">
    <cfRule type="containsText" dxfId="1175" priority="224" stopIfTrue="1" operator="containsText" text="PENDIENTE">
      <formula>NOT(ISERROR(SEARCH("PENDIENTE",AG5)))</formula>
    </cfRule>
  </conditionalFormatting>
  <conditionalFormatting sqref="AM10">
    <cfRule type="containsText" dxfId="1174" priority="220" stopIfTrue="1" operator="containsText" text="EN TERMINO">
      <formula>NOT(ISERROR(SEARCH("EN TERMINO",AM10)))</formula>
    </cfRule>
    <cfRule type="containsText" priority="221" operator="containsText" text="AMARILLO">
      <formula>NOT(ISERROR(SEARCH("AMARILLO",AM10)))</formula>
    </cfRule>
    <cfRule type="containsText" dxfId="1173" priority="222" stopIfTrue="1" operator="containsText" text="ALERTA">
      <formula>NOT(ISERROR(SEARCH("ALERTA",AM10)))</formula>
    </cfRule>
    <cfRule type="containsText" dxfId="1172" priority="223" stopIfTrue="1" operator="containsText" text="OK">
      <formula>NOT(ISERROR(SEARCH("OK",AM10)))</formula>
    </cfRule>
  </conditionalFormatting>
  <conditionalFormatting sqref="AM10">
    <cfRule type="containsText" dxfId="1171" priority="216" stopIfTrue="1" operator="containsText" text="EN TERMINO">
      <formula>NOT(ISERROR(SEARCH("EN TERMINO",AM10)))</formula>
    </cfRule>
    <cfRule type="containsText" priority="217" operator="containsText" text="AMARILLO">
      <formula>NOT(ISERROR(SEARCH("AMARILLO",AM10)))</formula>
    </cfRule>
    <cfRule type="containsText" dxfId="1170" priority="218" stopIfTrue="1" operator="containsText" text="ALERTA">
      <formula>NOT(ISERROR(SEARCH("ALERTA",AM10)))</formula>
    </cfRule>
    <cfRule type="containsText" dxfId="1169" priority="219" stopIfTrue="1" operator="containsText" text="OK">
      <formula>NOT(ISERROR(SEARCH("OK",AM10)))</formula>
    </cfRule>
  </conditionalFormatting>
  <conditionalFormatting sqref="AM12:AM15">
    <cfRule type="containsText" dxfId="1168" priority="212" stopIfTrue="1" operator="containsText" text="EN TERMINO">
      <formula>NOT(ISERROR(SEARCH("EN TERMINO",AM12)))</formula>
    </cfRule>
    <cfRule type="containsText" priority="213" operator="containsText" text="AMARILLO">
      <formula>NOT(ISERROR(SEARCH("AMARILLO",AM12)))</formula>
    </cfRule>
    <cfRule type="containsText" dxfId="1167" priority="214" stopIfTrue="1" operator="containsText" text="ALERTA">
      <formula>NOT(ISERROR(SEARCH("ALERTA",AM12)))</formula>
    </cfRule>
    <cfRule type="containsText" dxfId="1166" priority="215" stopIfTrue="1" operator="containsText" text="OK">
      <formula>NOT(ISERROR(SEARCH("OK",AM12)))</formula>
    </cfRule>
  </conditionalFormatting>
  <conditionalFormatting sqref="AM12:AM15">
    <cfRule type="containsText" dxfId="1165" priority="208" stopIfTrue="1" operator="containsText" text="EN TERMINO">
      <formula>NOT(ISERROR(SEARCH("EN TERMINO",AM12)))</formula>
    </cfRule>
    <cfRule type="containsText" priority="209" operator="containsText" text="AMARILLO">
      <formula>NOT(ISERROR(SEARCH("AMARILLO",AM12)))</formula>
    </cfRule>
    <cfRule type="containsText" dxfId="1164" priority="210" stopIfTrue="1" operator="containsText" text="ALERTA">
      <formula>NOT(ISERROR(SEARCH("ALERTA",AM12)))</formula>
    </cfRule>
    <cfRule type="containsText" dxfId="1163" priority="211" stopIfTrue="1" operator="containsText" text="OK">
      <formula>NOT(ISERROR(SEARCH("OK",AM12)))</formula>
    </cfRule>
  </conditionalFormatting>
  <conditionalFormatting sqref="AM16:AM18">
    <cfRule type="containsText" dxfId="1162" priority="204" stopIfTrue="1" operator="containsText" text="EN TERMINO">
      <formula>NOT(ISERROR(SEARCH("EN TERMINO",AM16)))</formula>
    </cfRule>
    <cfRule type="containsText" priority="205" operator="containsText" text="AMARILLO">
      <formula>NOT(ISERROR(SEARCH("AMARILLO",AM16)))</formula>
    </cfRule>
    <cfRule type="containsText" dxfId="1161" priority="206" stopIfTrue="1" operator="containsText" text="ALERTA">
      <formula>NOT(ISERROR(SEARCH("ALERTA",AM16)))</formula>
    </cfRule>
    <cfRule type="containsText" dxfId="1160" priority="207" stopIfTrue="1" operator="containsText" text="OK">
      <formula>NOT(ISERROR(SEARCH("OK",AM16)))</formula>
    </cfRule>
  </conditionalFormatting>
  <conditionalFormatting sqref="AM16:AM18">
    <cfRule type="containsText" dxfId="1159" priority="200" stopIfTrue="1" operator="containsText" text="EN TERMINO">
      <formula>NOT(ISERROR(SEARCH("EN TERMINO",AM16)))</formula>
    </cfRule>
    <cfRule type="containsText" priority="201" operator="containsText" text="AMARILLO">
      <formula>NOT(ISERROR(SEARCH("AMARILLO",AM16)))</formula>
    </cfRule>
    <cfRule type="containsText" dxfId="1158" priority="202" stopIfTrue="1" operator="containsText" text="ALERTA">
      <formula>NOT(ISERROR(SEARCH("ALERTA",AM16)))</formula>
    </cfRule>
    <cfRule type="containsText" dxfId="1157" priority="203" stopIfTrue="1" operator="containsText" text="OK">
      <formula>NOT(ISERROR(SEARCH("OK",AM16)))</formula>
    </cfRule>
  </conditionalFormatting>
  <conditionalFormatting sqref="AM20">
    <cfRule type="containsText" dxfId="1156" priority="192" stopIfTrue="1" operator="containsText" text="EN TERMINO">
      <formula>NOT(ISERROR(SEARCH("EN TERMINO",AM20)))</formula>
    </cfRule>
    <cfRule type="containsText" priority="193" operator="containsText" text="AMARILLO">
      <formula>NOT(ISERROR(SEARCH("AMARILLO",AM20)))</formula>
    </cfRule>
    <cfRule type="containsText" dxfId="1155" priority="194" stopIfTrue="1" operator="containsText" text="ALERTA">
      <formula>NOT(ISERROR(SEARCH("ALERTA",AM20)))</formula>
    </cfRule>
    <cfRule type="containsText" dxfId="1154" priority="195" stopIfTrue="1" operator="containsText" text="OK">
      <formula>NOT(ISERROR(SEARCH("OK",AM20)))</formula>
    </cfRule>
  </conditionalFormatting>
  <conditionalFormatting sqref="AP10">
    <cfRule type="containsText" dxfId="1153" priority="185" stopIfTrue="1" operator="containsText" text="CUMPLIDA">
      <formula>NOT(ISERROR(SEARCH("CUMPLIDA",AP10)))</formula>
    </cfRule>
  </conditionalFormatting>
  <conditionalFormatting sqref="AP10">
    <cfRule type="containsText" dxfId="1152" priority="184" stopIfTrue="1" operator="containsText" text="INCUMPLIDA">
      <formula>NOT(ISERROR(SEARCH("INCUMPLIDA",AP10)))</formula>
    </cfRule>
  </conditionalFormatting>
  <conditionalFormatting sqref="AP10">
    <cfRule type="containsText" dxfId="1151" priority="183" stopIfTrue="1" operator="containsText" text="PENDIENTE">
      <formula>NOT(ISERROR(SEARCH("PENDIENTE",AP10)))</formula>
    </cfRule>
  </conditionalFormatting>
  <conditionalFormatting sqref="AP12:AP18">
    <cfRule type="containsText" dxfId="1150" priority="182" stopIfTrue="1" operator="containsText" text="CUMPLIDA">
      <formula>NOT(ISERROR(SEARCH("CUMPLIDA",AP12)))</formula>
    </cfRule>
  </conditionalFormatting>
  <conditionalFormatting sqref="AP12:AP18">
    <cfRule type="containsText" dxfId="1149" priority="181" stopIfTrue="1" operator="containsText" text="INCUMPLIDA">
      <formula>NOT(ISERROR(SEARCH("INCUMPLIDA",AP12)))</formula>
    </cfRule>
  </conditionalFormatting>
  <conditionalFormatting sqref="AP12:AP18">
    <cfRule type="containsText" dxfId="1148" priority="180" stopIfTrue="1" operator="containsText" text="PENDIENTE">
      <formula>NOT(ISERROR(SEARCH("PENDIENTE",AP12)))</formula>
    </cfRule>
  </conditionalFormatting>
  <conditionalFormatting sqref="AP5:AP7">
    <cfRule type="containsText" dxfId="1147" priority="173" stopIfTrue="1" operator="containsText" text="CUMPLIDA">
      <formula>NOT(ISERROR(SEARCH("CUMPLIDA",AP5)))</formula>
    </cfRule>
  </conditionalFormatting>
  <conditionalFormatting sqref="AP5:AP7">
    <cfRule type="containsText" dxfId="1146" priority="172" stopIfTrue="1" operator="containsText" text="INCUMPLIDA">
      <formula>NOT(ISERROR(SEARCH("INCUMPLIDA",AP5)))</formula>
    </cfRule>
  </conditionalFormatting>
  <conditionalFormatting sqref="AP5:AP7">
    <cfRule type="containsText" dxfId="1145" priority="171" stopIfTrue="1" operator="containsText" text="PENDIENTE">
      <formula>NOT(ISERROR(SEARCH("PENDIENTE",AP5)))</formula>
    </cfRule>
  </conditionalFormatting>
  <conditionalFormatting sqref="AP20">
    <cfRule type="containsText" dxfId="1144" priority="167" stopIfTrue="1" operator="containsText" text="CUMPLIDA">
      <formula>NOT(ISERROR(SEARCH("CUMPLIDA",AP20)))</formula>
    </cfRule>
  </conditionalFormatting>
  <conditionalFormatting sqref="AP20">
    <cfRule type="containsText" dxfId="1143" priority="166" stopIfTrue="1" operator="containsText" text="INCUMPLIDA">
      <formula>NOT(ISERROR(SEARCH("INCUMPLIDA",AP20)))</formula>
    </cfRule>
  </conditionalFormatting>
  <conditionalFormatting sqref="AP20">
    <cfRule type="containsText" dxfId="1142" priority="165" stopIfTrue="1" operator="containsText" text="PENDIENTE">
      <formula>NOT(ISERROR(SEARCH("PENDIENTE",AP20)))</formula>
    </cfRule>
  </conditionalFormatting>
  <conditionalFormatting sqref="AY22:AY31">
    <cfRule type="containsText" dxfId="1141" priority="74" stopIfTrue="1" operator="containsText" text="PENDIENTE">
      <formula>NOT(ISERROR(SEARCH("PENDIENTE",AY22)))</formula>
    </cfRule>
  </conditionalFormatting>
  <conditionalFormatting sqref="AY22:AY31">
    <cfRule type="containsText" dxfId="1140" priority="76" stopIfTrue="1" operator="containsText" text="CUMPLIDA">
      <formula>NOT(ISERROR(SEARCH("CUMPLIDA",AY22)))</formula>
    </cfRule>
  </conditionalFormatting>
  <conditionalFormatting sqref="AY22:AY31">
    <cfRule type="containsText" dxfId="1139" priority="75" stopIfTrue="1" operator="containsText" text="INCUMPLIDA">
      <formula>NOT(ISERROR(SEARCH("INCUMPLIDA",AY22)))</formula>
    </cfRule>
  </conditionalFormatting>
  <conditionalFormatting sqref="AP22:AP31">
    <cfRule type="containsText" dxfId="1138" priority="92" stopIfTrue="1" operator="containsText" text="PENDIENTE">
      <formula>NOT(ISERROR(SEARCH("PENDIENTE",AP22)))</formula>
    </cfRule>
  </conditionalFormatting>
  <conditionalFormatting sqref="AD22:AD31">
    <cfRule type="containsText" dxfId="1137" priority="112" stopIfTrue="1" operator="containsText" text="EN TERMINO">
      <formula>NOT(ISERROR(SEARCH("EN TERMINO",AD22)))</formula>
    </cfRule>
    <cfRule type="containsText" priority="113" operator="containsText" text="AMARILLO">
      <formula>NOT(ISERROR(SEARCH("AMARILLO",AD22)))</formula>
    </cfRule>
    <cfRule type="containsText" dxfId="1136" priority="114" stopIfTrue="1" operator="containsText" text="ALERTA">
      <formula>NOT(ISERROR(SEARCH("ALERTA",AD22)))</formula>
    </cfRule>
    <cfRule type="containsText" dxfId="1135" priority="115" stopIfTrue="1" operator="containsText" text="OK">
      <formula>NOT(ISERROR(SEARCH("OK",AD22)))</formula>
    </cfRule>
  </conditionalFormatting>
  <conditionalFormatting sqref="AG22:AG31">
    <cfRule type="containsText" dxfId="1134" priority="111" stopIfTrue="1" operator="containsText" text="CUMPLIDA">
      <formula>NOT(ISERROR(SEARCH("CUMPLIDA",AG22)))</formula>
    </cfRule>
  </conditionalFormatting>
  <conditionalFormatting sqref="AG22:AG31">
    <cfRule type="containsText" dxfId="1133" priority="110" stopIfTrue="1" operator="containsText" text="INCUMPLIDA">
      <formula>NOT(ISERROR(SEARCH("INCUMPLIDA",AG22)))</formula>
    </cfRule>
  </conditionalFormatting>
  <conditionalFormatting sqref="AD22:AD31">
    <cfRule type="containsText" dxfId="1132" priority="106" stopIfTrue="1" operator="containsText" text="EN TERMINO">
      <formula>NOT(ISERROR(SEARCH("EN TERMINO",AD22)))</formula>
    </cfRule>
    <cfRule type="containsText" priority="107" operator="containsText" text="AMARILLO">
      <formula>NOT(ISERROR(SEARCH("AMARILLO",AD22)))</formula>
    </cfRule>
    <cfRule type="containsText" dxfId="1131" priority="108" stopIfTrue="1" operator="containsText" text="ALERTA">
      <formula>NOT(ISERROR(SEARCH("ALERTA",AD22)))</formula>
    </cfRule>
    <cfRule type="containsText" dxfId="1130" priority="109" stopIfTrue="1" operator="containsText" text="OK">
      <formula>NOT(ISERROR(SEARCH("OK",AD22)))</formula>
    </cfRule>
  </conditionalFormatting>
  <conditionalFormatting sqref="AG22:AG31">
    <cfRule type="containsText" dxfId="1129" priority="105" stopIfTrue="1" operator="containsText" text="CUMPLIDA">
      <formula>NOT(ISERROR(SEARCH("CUMPLIDA",AG22)))</formula>
    </cfRule>
  </conditionalFormatting>
  <conditionalFormatting sqref="AG22:AG31">
    <cfRule type="containsText" dxfId="1128" priority="104" stopIfTrue="1" operator="containsText" text="INCUMPLIDA">
      <formula>NOT(ISERROR(SEARCH("INCUMPLIDA",AG22)))</formula>
    </cfRule>
  </conditionalFormatting>
  <conditionalFormatting sqref="AG22:AG31">
    <cfRule type="containsText" dxfId="1127" priority="103" stopIfTrue="1" operator="containsText" text="PENDIENTE">
      <formula>NOT(ISERROR(SEARCH("PENDIENTE",AG22)))</formula>
    </cfRule>
  </conditionalFormatting>
  <conditionalFormatting sqref="AM22:AM31">
    <cfRule type="containsText" dxfId="1126" priority="99" stopIfTrue="1" operator="containsText" text="EN TERMINO">
      <formula>NOT(ISERROR(SEARCH("EN TERMINO",AM22)))</formula>
    </cfRule>
    <cfRule type="containsText" priority="100" operator="containsText" text="AMARILLO">
      <formula>NOT(ISERROR(SEARCH("AMARILLO",AM22)))</formula>
    </cfRule>
    <cfRule type="containsText" dxfId="1125" priority="101" stopIfTrue="1" operator="containsText" text="ALERTA">
      <formula>NOT(ISERROR(SEARCH("ALERTA",AM22)))</formula>
    </cfRule>
    <cfRule type="containsText" dxfId="1124" priority="102" stopIfTrue="1" operator="containsText" text="OK">
      <formula>NOT(ISERROR(SEARCH("OK",AM22)))</formula>
    </cfRule>
  </conditionalFormatting>
  <conditionalFormatting sqref="AM22:AM31">
    <cfRule type="containsText" dxfId="1123" priority="95" stopIfTrue="1" operator="containsText" text="EN TERMINO">
      <formula>NOT(ISERROR(SEARCH("EN TERMINO",AM22)))</formula>
    </cfRule>
    <cfRule type="containsText" priority="96" operator="containsText" text="AMARILLO">
      <formula>NOT(ISERROR(SEARCH("AMARILLO",AM22)))</formula>
    </cfRule>
    <cfRule type="containsText" dxfId="1122" priority="97" stopIfTrue="1" operator="containsText" text="ALERTA">
      <formula>NOT(ISERROR(SEARCH("ALERTA",AM22)))</formula>
    </cfRule>
    <cfRule type="containsText" dxfId="1121" priority="98" stopIfTrue="1" operator="containsText" text="OK">
      <formula>NOT(ISERROR(SEARCH("OK",AM22)))</formula>
    </cfRule>
  </conditionalFormatting>
  <conditionalFormatting sqref="AP22:AP31">
    <cfRule type="containsText" dxfId="1120" priority="94" stopIfTrue="1" operator="containsText" text="CUMPLIDA">
      <formula>NOT(ISERROR(SEARCH("CUMPLIDA",AP22)))</formula>
    </cfRule>
  </conditionalFormatting>
  <conditionalFormatting sqref="AP22:AP31">
    <cfRule type="containsText" dxfId="1119" priority="93" stopIfTrue="1" operator="containsText" text="INCUMPLIDA">
      <formula>NOT(ISERROR(SEARCH("INCUMPLIDA",AP22)))</formula>
    </cfRule>
  </conditionalFormatting>
  <conditionalFormatting sqref="AV22:AV31">
    <cfRule type="containsText" dxfId="1118" priority="79" stopIfTrue="1" operator="containsText" text="EN TERMINO">
      <formula>NOT(ISERROR(SEARCH("EN TERMINO",AV22)))</formula>
    </cfRule>
    <cfRule type="containsText" priority="80" operator="containsText" text="AMARILLO">
      <formula>NOT(ISERROR(SEARCH("AMARILLO",AV22)))</formula>
    </cfRule>
    <cfRule type="containsText" dxfId="1117" priority="81" stopIfTrue="1" operator="containsText" text="ALERTA">
      <formula>NOT(ISERROR(SEARCH("ALERTA",AV22)))</formula>
    </cfRule>
    <cfRule type="containsText" dxfId="1116" priority="82" stopIfTrue="1" operator="containsText" text="OK">
      <formula>NOT(ISERROR(SEARCH("OK",AV22)))</formula>
    </cfRule>
  </conditionalFormatting>
  <conditionalFormatting sqref="BH22:BH31">
    <cfRule type="containsText" dxfId="1115" priority="83" stopIfTrue="1" operator="containsText" text="CUMPLIDA">
      <formula>NOT(ISERROR(SEARCH("CUMPLIDA",BH22)))</formula>
    </cfRule>
  </conditionalFormatting>
  <conditionalFormatting sqref="BH22:BH31">
    <cfRule type="containsText" dxfId="1114" priority="88" operator="containsText" text="Cumplida">
      <formula>NOT(ISERROR(SEARCH("Cumplida",BH22)))</formula>
    </cfRule>
    <cfRule type="containsText" dxfId="1113" priority="89" operator="containsText" text="Pendiente">
      <formula>NOT(ISERROR(SEARCH("Pendiente",BH22)))</formula>
    </cfRule>
    <cfRule type="containsText" dxfId="1112" priority="90" operator="containsText" text="Cumplida">
      <formula>NOT(ISERROR(SEARCH("Cumplida",BH22)))</formula>
    </cfRule>
  </conditionalFormatting>
  <conditionalFormatting sqref="BJ22:BJ31">
    <cfRule type="containsText" dxfId="1111" priority="85" operator="containsText" text="cerrada">
      <formula>NOT(ISERROR(SEARCH("cerrada",BJ22)))</formula>
    </cfRule>
    <cfRule type="containsText" dxfId="1110" priority="86" operator="containsText" text="cerrado">
      <formula>NOT(ISERROR(SEARCH("cerrado",BJ22)))</formula>
    </cfRule>
    <cfRule type="containsText" dxfId="1109" priority="87" operator="containsText" text="Abierto">
      <formula>NOT(ISERROR(SEARCH("Abierto",BJ22)))</formula>
    </cfRule>
  </conditionalFormatting>
  <conditionalFormatting sqref="BH22:BH31">
    <cfRule type="containsText" dxfId="1108" priority="84" stopIfTrue="1" operator="containsText" text="INCUMPLIDA">
      <formula>NOT(ISERROR(SEARCH("INCUMPLIDA",BH22)))</formula>
    </cfRule>
  </conditionalFormatting>
  <conditionalFormatting sqref="AV22:AV31">
    <cfRule type="dataBar" priority="91">
      <dataBar>
        <cfvo type="min"/>
        <cfvo type="max"/>
        <color rgb="FF638EC6"/>
      </dataBar>
    </cfRule>
  </conditionalFormatting>
  <conditionalFormatting sqref="AY22:AY31">
    <cfRule type="containsText" dxfId="1107" priority="78" stopIfTrue="1" operator="containsText" text="CUMPLIDA">
      <formula>NOT(ISERROR(SEARCH("CUMPLIDA",AY22)))</formula>
    </cfRule>
  </conditionalFormatting>
  <conditionalFormatting sqref="AY22:AY31">
    <cfRule type="containsText" dxfId="1106" priority="77" stopIfTrue="1" operator="containsText" text="INCUMPLIDA">
      <formula>NOT(ISERROR(SEARCH("INCUMPLIDA",AY22)))</formula>
    </cfRule>
  </conditionalFormatting>
  <conditionalFormatting sqref="BE5:BE6 AV5:AV7">
    <cfRule type="containsText" dxfId="1105" priority="60" stopIfTrue="1" operator="containsText" text="EN TERMINO">
      <formula>NOT(ISERROR(SEARCH("EN TERMINO",AV5)))</formula>
    </cfRule>
    <cfRule type="containsText" priority="61" operator="containsText" text="AMARILLO">
      <formula>NOT(ISERROR(SEARCH("AMARILLO",AV5)))</formula>
    </cfRule>
    <cfRule type="containsText" dxfId="1104" priority="62" stopIfTrue="1" operator="containsText" text="ALERTA">
      <formula>NOT(ISERROR(SEARCH("ALERTA",AV5)))</formula>
    </cfRule>
    <cfRule type="containsText" dxfId="1103" priority="63" stopIfTrue="1" operator="containsText" text="OK">
      <formula>NOT(ISERROR(SEARCH("OK",AV5)))</formula>
    </cfRule>
  </conditionalFormatting>
  <conditionalFormatting sqref="BH5:BH7">
    <cfRule type="containsText" dxfId="1102" priority="64" stopIfTrue="1" operator="containsText" text="CUMPLIDA">
      <formula>NOT(ISERROR(SEARCH("CUMPLIDA",BH5)))</formula>
    </cfRule>
  </conditionalFormatting>
  <conditionalFormatting sqref="BH5:BH7">
    <cfRule type="containsText" dxfId="1101" priority="70" operator="containsText" text="Cumplida">
      <formula>NOT(ISERROR(SEARCH("Cumplida",BH5)))</formula>
    </cfRule>
    <cfRule type="containsText" dxfId="1100" priority="71" operator="containsText" text="Pendiente">
      <formula>NOT(ISERROR(SEARCH("Pendiente",BH5)))</formula>
    </cfRule>
    <cfRule type="containsText" dxfId="1099" priority="72" operator="containsText" text="Cumplida">
      <formula>NOT(ISERROR(SEARCH("Cumplida",BH5)))</formula>
    </cfRule>
  </conditionalFormatting>
  <conditionalFormatting sqref="BJ5:BJ7">
    <cfRule type="containsText" dxfId="1098" priority="67" operator="containsText" text="cerrada">
      <formula>NOT(ISERROR(SEARCH("cerrada",BJ5)))</formula>
    </cfRule>
    <cfRule type="containsText" dxfId="1097" priority="68" operator="containsText" text="cerrado">
      <formula>NOT(ISERROR(SEARCH("cerrado",BJ5)))</formula>
    </cfRule>
    <cfRule type="containsText" dxfId="1096" priority="69" operator="containsText" text="Abierto">
      <formula>NOT(ISERROR(SEARCH("Abierto",BJ5)))</formula>
    </cfRule>
  </conditionalFormatting>
  <conditionalFormatting sqref="BE5:BE6">
    <cfRule type="dataBar" priority="66">
      <dataBar>
        <cfvo type="min"/>
        <cfvo type="max"/>
        <color rgb="FF638EC6"/>
      </dataBar>
    </cfRule>
  </conditionalFormatting>
  <conditionalFormatting sqref="BH5:BH7">
    <cfRule type="containsText" dxfId="1095" priority="65" stopIfTrue="1" operator="containsText" text="INCUMPLIDA">
      <formula>NOT(ISERROR(SEARCH("INCUMPLIDA",BH5)))</formula>
    </cfRule>
  </conditionalFormatting>
  <conditionalFormatting sqref="AV5:AV7">
    <cfRule type="dataBar" priority="73">
      <dataBar>
        <cfvo type="min"/>
        <cfvo type="max"/>
        <color rgb="FF638EC6"/>
      </dataBar>
    </cfRule>
  </conditionalFormatting>
  <conditionalFormatting sqref="AY5:AY7">
    <cfRule type="containsText" dxfId="1094" priority="59" stopIfTrue="1" operator="containsText" text="CUMPLIDA">
      <formula>NOT(ISERROR(SEARCH("CUMPLIDA",AY5)))</formula>
    </cfRule>
  </conditionalFormatting>
  <conditionalFormatting sqref="AY5:AY7">
    <cfRule type="containsText" dxfId="1093" priority="58" stopIfTrue="1" operator="containsText" text="INCUMPLIDA">
      <formula>NOT(ISERROR(SEARCH("INCUMPLIDA",AY5)))</formula>
    </cfRule>
  </conditionalFormatting>
  <conditionalFormatting sqref="AY5:AY7">
    <cfRule type="containsText" dxfId="1092" priority="57" stopIfTrue="1" operator="containsText" text="CUMPLIDA">
      <formula>NOT(ISERROR(SEARCH("CUMPLIDA",AY5)))</formula>
    </cfRule>
  </conditionalFormatting>
  <conditionalFormatting sqref="AY5:AY7">
    <cfRule type="containsText" dxfId="1091" priority="56" stopIfTrue="1" operator="containsText" text="INCUMPLIDA">
      <formula>NOT(ISERROR(SEARCH("INCUMPLIDA",AY5)))</formula>
    </cfRule>
  </conditionalFormatting>
  <conditionalFormatting sqref="AY5:AY7">
    <cfRule type="containsText" dxfId="1090" priority="55" stopIfTrue="1" operator="containsText" text="PENDIENTE">
      <formula>NOT(ISERROR(SEARCH("PENDIENTE",AY5)))</formula>
    </cfRule>
  </conditionalFormatting>
  <conditionalFormatting sqref="AV10">
    <cfRule type="containsText" dxfId="1089" priority="42" stopIfTrue="1" operator="containsText" text="EN TERMINO">
      <formula>NOT(ISERROR(SEARCH("EN TERMINO",AV10)))</formula>
    </cfRule>
    <cfRule type="containsText" priority="43" operator="containsText" text="AMARILLO">
      <formula>NOT(ISERROR(SEARCH("AMARILLO",AV10)))</formula>
    </cfRule>
    <cfRule type="containsText" dxfId="1088" priority="44" stopIfTrue="1" operator="containsText" text="ALERTA">
      <formula>NOT(ISERROR(SEARCH("ALERTA",AV10)))</formula>
    </cfRule>
    <cfRule type="containsText" dxfId="1087" priority="45" stopIfTrue="1" operator="containsText" text="OK">
      <formula>NOT(ISERROR(SEARCH("OK",AV10)))</formula>
    </cfRule>
  </conditionalFormatting>
  <conditionalFormatting sqref="BH10">
    <cfRule type="containsText" dxfId="1086" priority="46" stopIfTrue="1" operator="containsText" text="CUMPLIDA">
      <formula>NOT(ISERROR(SEARCH("CUMPLIDA",BH10)))</formula>
    </cfRule>
  </conditionalFormatting>
  <conditionalFormatting sqref="BH10">
    <cfRule type="containsText" dxfId="1085" priority="51" operator="containsText" text="Cumplida">
      <formula>NOT(ISERROR(SEARCH("Cumplida",BH10)))</formula>
    </cfRule>
    <cfRule type="containsText" dxfId="1084" priority="52" operator="containsText" text="Pendiente">
      <formula>NOT(ISERROR(SEARCH("Pendiente",BH10)))</formula>
    </cfRule>
    <cfRule type="containsText" dxfId="1083" priority="53" operator="containsText" text="Cumplida">
      <formula>NOT(ISERROR(SEARCH("Cumplida",BH10)))</formula>
    </cfRule>
  </conditionalFormatting>
  <conditionalFormatting sqref="BJ10">
    <cfRule type="containsText" dxfId="1082" priority="48" operator="containsText" text="cerrada">
      <formula>NOT(ISERROR(SEARCH("cerrada",BJ10)))</formula>
    </cfRule>
    <cfRule type="containsText" dxfId="1081" priority="49" operator="containsText" text="cerrado">
      <formula>NOT(ISERROR(SEARCH("cerrado",BJ10)))</formula>
    </cfRule>
    <cfRule type="containsText" dxfId="1080" priority="50" operator="containsText" text="Abierto">
      <formula>NOT(ISERROR(SEARCH("Abierto",BJ10)))</formula>
    </cfRule>
  </conditionalFormatting>
  <conditionalFormatting sqref="BH10">
    <cfRule type="containsText" dxfId="1079" priority="47" stopIfTrue="1" operator="containsText" text="INCUMPLIDA">
      <formula>NOT(ISERROR(SEARCH("INCUMPLIDA",BH10)))</formula>
    </cfRule>
  </conditionalFormatting>
  <conditionalFormatting sqref="AV10">
    <cfRule type="dataBar" priority="54">
      <dataBar>
        <cfvo type="min"/>
        <cfvo type="max"/>
        <color rgb="FF638EC6"/>
      </dataBar>
    </cfRule>
  </conditionalFormatting>
  <conditionalFormatting sqref="AY10">
    <cfRule type="containsText" dxfId="1078" priority="41" stopIfTrue="1" operator="containsText" text="CUMPLIDA">
      <formula>NOT(ISERROR(SEARCH("CUMPLIDA",AY10)))</formula>
    </cfRule>
  </conditionalFormatting>
  <conditionalFormatting sqref="AY10">
    <cfRule type="containsText" dxfId="1077" priority="40" stopIfTrue="1" operator="containsText" text="INCUMPLIDA">
      <formula>NOT(ISERROR(SEARCH("INCUMPLIDA",AY10)))</formula>
    </cfRule>
  </conditionalFormatting>
  <conditionalFormatting sqref="AY10">
    <cfRule type="containsText" dxfId="1076" priority="39" stopIfTrue="1" operator="containsText" text="CUMPLIDA">
      <formula>NOT(ISERROR(SEARCH("CUMPLIDA",AY10)))</formula>
    </cfRule>
  </conditionalFormatting>
  <conditionalFormatting sqref="AY10">
    <cfRule type="containsText" dxfId="1075" priority="38" stopIfTrue="1" operator="containsText" text="INCUMPLIDA">
      <formula>NOT(ISERROR(SEARCH("INCUMPLIDA",AY10)))</formula>
    </cfRule>
  </conditionalFormatting>
  <conditionalFormatting sqref="AY10">
    <cfRule type="containsText" dxfId="1074" priority="37" stopIfTrue="1" operator="containsText" text="PENDIENTE">
      <formula>NOT(ISERROR(SEARCH("PENDIENTE",AY10)))</formula>
    </cfRule>
  </conditionalFormatting>
  <conditionalFormatting sqref="AV12:AV18">
    <cfRule type="containsText" dxfId="1073" priority="24" stopIfTrue="1" operator="containsText" text="EN TERMINO">
      <formula>NOT(ISERROR(SEARCH("EN TERMINO",AV12)))</formula>
    </cfRule>
    <cfRule type="containsText" priority="25" operator="containsText" text="AMARILLO">
      <formula>NOT(ISERROR(SEARCH("AMARILLO",AV12)))</formula>
    </cfRule>
    <cfRule type="containsText" dxfId="1072" priority="26" stopIfTrue="1" operator="containsText" text="ALERTA">
      <formula>NOT(ISERROR(SEARCH("ALERTA",AV12)))</formula>
    </cfRule>
    <cfRule type="containsText" dxfId="1071" priority="27" stopIfTrue="1" operator="containsText" text="OK">
      <formula>NOT(ISERROR(SEARCH("OK",AV12)))</formula>
    </cfRule>
  </conditionalFormatting>
  <conditionalFormatting sqref="BH12:BH18">
    <cfRule type="containsText" dxfId="1070" priority="28" stopIfTrue="1" operator="containsText" text="CUMPLIDA">
      <formula>NOT(ISERROR(SEARCH("CUMPLIDA",BH12)))</formula>
    </cfRule>
  </conditionalFormatting>
  <conditionalFormatting sqref="BH12:BH18">
    <cfRule type="containsText" dxfId="1069" priority="33" operator="containsText" text="Cumplida">
      <formula>NOT(ISERROR(SEARCH("Cumplida",BH12)))</formula>
    </cfRule>
    <cfRule type="containsText" dxfId="1068" priority="34" operator="containsText" text="Pendiente">
      <formula>NOT(ISERROR(SEARCH("Pendiente",BH12)))</formula>
    </cfRule>
    <cfRule type="containsText" dxfId="1067" priority="35" operator="containsText" text="Cumplida">
      <formula>NOT(ISERROR(SEARCH("Cumplida",BH12)))</formula>
    </cfRule>
  </conditionalFormatting>
  <conditionalFormatting sqref="BJ12:BJ18">
    <cfRule type="containsText" dxfId="1066" priority="30" operator="containsText" text="cerrada">
      <formula>NOT(ISERROR(SEARCH("cerrada",BJ12)))</formula>
    </cfRule>
    <cfRule type="containsText" dxfId="1065" priority="31" operator="containsText" text="cerrado">
      <formula>NOT(ISERROR(SEARCH("cerrado",BJ12)))</formula>
    </cfRule>
    <cfRule type="containsText" dxfId="1064" priority="32" operator="containsText" text="Abierto">
      <formula>NOT(ISERROR(SEARCH("Abierto",BJ12)))</formula>
    </cfRule>
  </conditionalFormatting>
  <conditionalFormatting sqref="BH12:BH18">
    <cfRule type="containsText" dxfId="1063" priority="29" stopIfTrue="1" operator="containsText" text="INCUMPLIDA">
      <formula>NOT(ISERROR(SEARCH("INCUMPLIDA",BH12)))</formula>
    </cfRule>
  </conditionalFormatting>
  <conditionalFormatting sqref="AV12:AV18">
    <cfRule type="dataBar" priority="36">
      <dataBar>
        <cfvo type="min"/>
        <cfvo type="max"/>
        <color rgb="FF638EC6"/>
      </dataBar>
    </cfRule>
  </conditionalFormatting>
  <conditionalFormatting sqref="AY12:AY18">
    <cfRule type="containsText" dxfId="1062" priority="23" stopIfTrue="1" operator="containsText" text="CUMPLIDA">
      <formula>NOT(ISERROR(SEARCH("CUMPLIDA",AY12)))</formula>
    </cfRule>
  </conditionalFormatting>
  <conditionalFormatting sqref="AY12:AY18">
    <cfRule type="containsText" dxfId="1061" priority="22" stopIfTrue="1" operator="containsText" text="INCUMPLIDA">
      <formula>NOT(ISERROR(SEARCH("INCUMPLIDA",AY12)))</formula>
    </cfRule>
  </conditionalFormatting>
  <conditionalFormatting sqref="AY12:AY18">
    <cfRule type="containsText" dxfId="1060" priority="21" stopIfTrue="1" operator="containsText" text="CUMPLIDA">
      <formula>NOT(ISERROR(SEARCH("CUMPLIDA",AY12)))</formula>
    </cfRule>
  </conditionalFormatting>
  <conditionalFormatting sqref="AY12:AY18">
    <cfRule type="containsText" dxfId="1059" priority="20" stopIfTrue="1" operator="containsText" text="INCUMPLIDA">
      <formula>NOT(ISERROR(SEARCH("INCUMPLIDA",AY12)))</formula>
    </cfRule>
  </conditionalFormatting>
  <conditionalFormatting sqref="AY12:AY18">
    <cfRule type="containsText" dxfId="1058" priority="19" stopIfTrue="1" operator="containsText" text="PENDIENTE">
      <formula>NOT(ISERROR(SEARCH("PENDIENTE",AY12)))</formula>
    </cfRule>
  </conditionalFormatting>
  <conditionalFormatting sqref="AV20">
    <cfRule type="containsText" dxfId="1057" priority="6" stopIfTrue="1" operator="containsText" text="EN TERMINO">
      <formula>NOT(ISERROR(SEARCH("EN TERMINO",AV20)))</formula>
    </cfRule>
    <cfRule type="containsText" priority="7" operator="containsText" text="AMARILLO">
      <formula>NOT(ISERROR(SEARCH("AMARILLO",AV20)))</formula>
    </cfRule>
    <cfRule type="containsText" dxfId="1056" priority="8" stopIfTrue="1" operator="containsText" text="ALERTA">
      <formula>NOT(ISERROR(SEARCH("ALERTA",AV20)))</formula>
    </cfRule>
    <cfRule type="containsText" dxfId="1055" priority="9" stopIfTrue="1" operator="containsText" text="OK">
      <formula>NOT(ISERROR(SEARCH("OK",AV20)))</formula>
    </cfRule>
  </conditionalFormatting>
  <conditionalFormatting sqref="BH20">
    <cfRule type="containsText" dxfId="1054" priority="10" stopIfTrue="1" operator="containsText" text="CUMPLIDA">
      <formula>NOT(ISERROR(SEARCH("CUMPLIDA",BH20)))</formula>
    </cfRule>
  </conditionalFormatting>
  <conditionalFormatting sqref="BH20">
    <cfRule type="containsText" dxfId="1053" priority="15" operator="containsText" text="Cumplida">
      <formula>NOT(ISERROR(SEARCH("Cumplida",BH20)))</formula>
    </cfRule>
    <cfRule type="containsText" dxfId="1052" priority="16" operator="containsText" text="Pendiente">
      <formula>NOT(ISERROR(SEARCH("Pendiente",BH20)))</formula>
    </cfRule>
    <cfRule type="containsText" dxfId="1051" priority="17" operator="containsText" text="Cumplida">
      <formula>NOT(ISERROR(SEARCH("Cumplida",BH20)))</formula>
    </cfRule>
  </conditionalFormatting>
  <conditionalFormatting sqref="BJ20">
    <cfRule type="containsText" dxfId="1050" priority="12" operator="containsText" text="cerrada">
      <formula>NOT(ISERROR(SEARCH("cerrada",BJ20)))</formula>
    </cfRule>
    <cfRule type="containsText" dxfId="1049" priority="13" operator="containsText" text="cerrado">
      <formula>NOT(ISERROR(SEARCH("cerrado",BJ20)))</formula>
    </cfRule>
    <cfRule type="containsText" dxfId="1048" priority="14" operator="containsText" text="Abierto">
      <formula>NOT(ISERROR(SEARCH("Abierto",BJ20)))</formula>
    </cfRule>
  </conditionalFormatting>
  <conditionalFormatting sqref="BH20">
    <cfRule type="containsText" dxfId="1047" priority="11" stopIfTrue="1" operator="containsText" text="INCUMPLIDA">
      <formula>NOT(ISERROR(SEARCH("INCUMPLIDA",BH20)))</formula>
    </cfRule>
  </conditionalFormatting>
  <conditionalFormatting sqref="AV20">
    <cfRule type="dataBar" priority="18">
      <dataBar>
        <cfvo type="min"/>
        <cfvo type="max"/>
        <color rgb="FF638EC6"/>
      </dataBar>
    </cfRule>
  </conditionalFormatting>
  <conditionalFormatting sqref="AY20">
    <cfRule type="containsText" dxfId="1046" priority="5" stopIfTrue="1" operator="containsText" text="CUMPLIDA">
      <formula>NOT(ISERROR(SEARCH("CUMPLIDA",AY20)))</formula>
    </cfRule>
  </conditionalFormatting>
  <conditionalFormatting sqref="AY20">
    <cfRule type="containsText" dxfId="1045" priority="4" stopIfTrue="1" operator="containsText" text="INCUMPLIDA">
      <formula>NOT(ISERROR(SEARCH("INCUMPLIDA",AY20)))</formula>
    </cfRule>
  </conditionalFormatting>
  <conditionalFormatting sqref="AY20">
    <cfRule type="containsText" dxfId="1044" priority="3" stopIfTrue="1" operator="containsText" text="CUMPLIDA">
      <formula>NOT(ISERROR(SEARCH("CUMPLIDA",AY20)))</formula>
    </cfRule>
  </conditionalFormatting>
  <conditionalFormatting sqref="AY20">
    <cfRule type="containsText" dxfId="1043" priority="2" stopIfTrue="1" operator="containsText" text="INCUMPLIDA">
      <formula>NOT(ISERROR(SEARCH("INCUMPLIDA",AY20)))</formula>
    </cfRule>
  </conditionalFormatting>
  <conditionalFormatting sqref="AY20">
    <cfRule type="containsText" dxfId="1042" priority="1" stopIfTrue="1" operator="containsText" text="PENDIENTE">
      <formula>NOT(ISERROR(SEARCH("PENDIENTE",AY20)))</formula>
    </cfRule>
  </conditionalFormatting>
  <dataValidations count="12">
    <dataValidation type="list" allowBlank="1" showInputMessage="1" showErrorMessage="1" sqref="N38:N191 N5:N3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38:L42">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X46 W63:X63 V55:X55 V54 V38:V4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X54 W38:X42">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38:M42">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38:S41 L56 L59 K38:K41 L63">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K47 J46:J47 S47 J54:J55 J57:J67 S60 J38:J42">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K61:K63 K42 K46 S54:S59 K54:K59 S46 U71 L61 L59 K71">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38:I42">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42 W71:X71 W56:X62">
      <formula1>-2147483647</formula1>
      <formula2>2147483647</formula2>
    </dataValidation>
    <dataValidation type="list" allowBlank="1" showInputMessage="1" showErrorMessage="1" sqref="H49:H53 H147:H154 P95:P96 H108:H126 P100:P112 P88 P53:P72 P127:P146 P155:P191 P75:P84 H68:H75 H80:H99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64" zoomScaleNormal="64" workbookViewId="0">
      <pane xSplit="12" ySplit="2" topLeftCell="M3" activePane="bottomRight" state="frozen"/>
      <selection pane="topRight" activeCell="M1" sqref="M1"/>
      <selection pane="bottomLeft" activeCell="A3" sqref="A3"/>
      <selection pane="bottomRight" activeCell="M30" sqref="M30"/>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1.28515625" style="739"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901"/>
      <c r="AH1" s="899" t="s">
        <v>860</v>
      </c>
      <c r="AI1" s="899"/>
      <c r="AJ1" s="899"/>
      <c r="AK1" s="899"/>
      <c r="AL1" s="899"/>
      <c r="AM1" s="899"/>
      <c r="AN1" s="899"/>
      <c r="AO1" s="899"/>
      <c r="AP1" s="344"/>
      <c r="AQ1" s="926" t="s">
        <v>861</v>
      </c>
      <c r="AR1" s="926"/>
      <c r="AS1" s="926"/>
      <c r="AT1" s="926"/>
      <c r="AU1" s="926"/>
      <c r="AV1" s="926"/>
      <c r="AW1" s="926"/>
      <c r="AX1" s="926"/>
      <c r="AY1" s="349"/>
      <c r="AZ1" s="920" t="s">
        <v>703</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345"/>
      <c r="AH2" s="898" t="s">
        <v>30</v>
      </c>
      <c r="AI2" s="898" t="s">
        <v>31</v>
      </c>
      <c r="AJ2" s="898" t="s">
        <v>32</v>
      </c>
      <c r="AK2" s="898" t="s">
        <v>33</v>
      </c>
      <c r="AL2" s="898" t="s">
        <v>74</v>
      </c>
      <c r="AM2" s="898" t="s">
        <v>34</v>
      </c>
      <c r="AN2" s="898" t="s">
        <v>35</v>
      </c>
      <c r="AO2" s="898" t="s">
        <v>36</v>
      </c>
      <c r="AP2" s="346"/>
      <c r="AQ2" s="904" t="s">
        <v>37</v>
      </c>
      <c r="AR2" s="904" t="s">
        <v>38</v>
      </c>
      <c r="AS2" s="904" t="s">
        <v>39</v>
      </c>
      <c r="AT2" s="904" t="s">
        <v>40</v>
      </c>
      <c r="AU2" s="904" t="s">
        <v>75</v>
      </c>
      <c r="AV2" s="904" t="s">
        <v>41</v>
      </c>
      <c r="AW2" s="904" t="s">
        <v>42</v>
      </c>
      <c r="AX2" s="904" t="s">
        <v>43</v>
      </c>
      <c r="AY2" s="350"/>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749" t="s">
        <v>1171</v>
      </c>
      <c r="Y3" s="900"/>
      <c r="Z3" s="900"/>
      <c r="AA3" s="900"/>
      <c r="AB3" s="900"/>
      <c r="AC3" s="900"/>
      <c r="AD3" s="900"/>
      <c r="AE3" s="900"/>
      <c r="AF3" s="900"/>
      <c r="AG3" s="345" t="s">
        <v>44</v>
      </c>
      <c r="AH3" s="898"/>
      <c r="AI3" s="898"/>
      <c r="AJ3" s="898"/>
      <c r="AK3" s="898"/>
      <c r="AL3" s="898"/>
      <c r="AM3" s="898"/>
      <c r="AN3" s="898"/>
      <c r="AO3" s="898"/>
      <c r="AP3" s="346" t="s">
        <v>44</v>
      </c>
      <c r="AQ3" s="904"/>
      <c r="AR3" s="904"/>
      <c r="AS3" s="904"/>
      <c r="AT3" s="904"/>
      <c r="AU3" s="904"/>
      <c r="AV3" s="904"/>
      <c r="AW3" s="904"/>
      <c r="AX3" s="904"/>
      <c r="AY3" s="350" t="s">
        <v>44</v>
      </c>
      <c r="AZ3" s="889"/>
      <c r="BA3" s="889"/>
      <c r="BB3" s="889"/>
      <c r="BC3" s="889"/>
      <c r="BD3" s="889"/>
      <c r="BE3" s="889"/>
      <c r="BF3" s="889"/>
      <c r="BG3" s="889"/>
      <c r="BH3" s="903"/>
      <c r="BI3" s="903"/>
      <c r="BJ3" s="903"/>
      <c r="BK3" s="903"/>
      <c r="BL3" s="902"/>
    </row>
    <row r="4" spans="1:64"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t="s">
        <v>52</v>
      </c>
      <c r="AG4" s="3" t="s">
        <v>68</v>
      </c>
      <c r="AH4" s="4" t="s">
        <v>51</v>
      </c>
      <c r="AI4" s="4" t="s">
        <v>64</v>
      </c>
      <c r="AJ4" s="4" t="s">
        <v>65</v>
      </c>
      <c r="AK4" s="4" t="s">
        <v>66</v>
      </c>
      <c r="AL4" s="4" t="s">
        <v>66</v>
      </c>
      <c r="AM4" s="4" t="s">
        <v>60</v>
      </c>
      <c r="AN4" s="4" t="s">
        <v>67</v>
      </c>
      <c r="AO4" s="4" t="s">
        <v>52</v>
      </c>
      <c r="AP4" s="4"/>
      <c r="AQ4" s="348" t="s">
        <v>51</v>
      </c>
      <c r="AR4" s="348" t="s">
        <v>64</v>
      </c>
      <c r="AS4" s="348" t="s">
        <v>65</v>
      </c>
      <c r="AT4" s="348" t="s">
        <v>66</v>
      </c>
      <c r="AU4" s="348" t="s">
        <v>66</v>
      </c>
      <c r="AV4" s="348" t="s">
        <v>60</v>
      </c>
      <c r="AW4" s="348" t="s">
        <v>67</v>
      </c>
      <c r="AX4" s="348" t="s">
        <v>52</v>
      </c>
      <c r="AY4" s="348"/>
      <c r="AZ4" s="351" t="s">
        <v>51</v>
      </c>
      <c r="BA4" s="351" t="s">
        <v>64</v>
      </c>
      <c r="BB4" s="351" t="s">
        <v>65</v>
      </c>
      <c r="BC4" s="351" t="s">
        <v>66</v>
      </c>
      <c r="BD4" s="351" t="s">
        <v>66</v>
      </c>
      <c r="BE4" s="351" t="s">
        <v>60</v>
      </c>
      <c r="BF4" s="351" t="s">
        <v>67</v>
      </c>
      <c r="BG4" s="351" t="s">
        <v>52</v>
      </c>
      <c r="BH4" s="347" t="s">
        <v>68</v>
      </c>
      <c r="BI4" s="347"/>
      <c r="BJ4" s="398" t="s">
        <v>68</v>
      </c>
      <c r="BK4" s="347"/>
      <c r="BL4" s="902"/>
    </row>
    <row r="5" spans="1:64" s="464" customFormat="1" ht="35.1" customHeight="1" x14ac:dyDescent="0.25">
      <c r="A5" s="468"/>
      <c r="B5" s="468"/>
      <c r="C5" s="469" t="s">
        <v>154</v>
      </c>
      <c r="D5" s="468"/>
      <c r="E5" s="925" t="s">
        <v>167</v>
      </c>
      <c r="F5" s="468"/>
      <c r="G5" s="468">
        <v>1</v>
      </c>
      <c r="H5" s="469" t="s">
        <v>713</v>
      </c>
      <c r="I5" s="470" t="s">
        <v>169</v>
      </c>
      <c r="J5" s="471" t="s">
        <v>175</v>
      </c>
      <c r="K5" s="472" t="s">
        <v>180</v>
      </c>
      <c r="L5" s="473" t="s">
        <v>186</v>
      </c>
      <c r="M5" s="474">
        <v>1</v>
      </c>
      <c r="N5" s="469" t="s">
        <v>69</v>
      </c>
      <c r="O5" s="469" t="str">
        <f>IF(H5="","",VLOOKUP(H5,'[1]Procedimientos Publicar'!$C$6:$E$85,3,FALSE))</f>
        <v>SECRETARIA GENERAL</v>
      </c>
      <c r="P5" s="469" t="s">
        <v>168</v>
      </c>
      <c r="Q5" s="468"/>
      <c r="R5" s="468"/>
      <c r="S5" s="472"/>
      <c r="T5" s="475">
        <v>1</v>
      </c>
      <c r="U5" s="468"/>
      <c r="V5" s="476">
        <v>43466</v>
      </c>
      <c r="W5" s="476">
        <v>43830</v>
      </c>
      <c r="X5" s="476"/>
      <c r="Y5" s="477">
        <v>43830</v>
      </c>
      <c r="Z5" s="478" t="s">
        <v>193</v>
      </c>
      <c r="AA5" s="479">
        <v>0.95</v>
      </c>
      <c r="AB5" s="480">
        <f t="shared" ref="AB5:AB28" si="0">(IF(AA5="","",IF(OR($M5=0,$M5="",$Y5=""),"",AA5/$M5)))</f>
        <v>0.95</v>
      </c>
      <c r="AC5" s="479">
        <f t="shared" ref="AC5:AC28" si="1">(IF(OR($T5="",AB5=""),"",IF(OR($T5=0,AB5=0),0,IF((AB5*100%)/$T5&gt;100%,100%,(AB5*100%)/$T5))))</f>
        <v>0.95</v>
      </c>
      <c r="AD5" s="460" t="str">
        <f t="shared" ref="AD5:AD12" si="2">IF(AA5="","",IF(AC5&lt;100%, IF(AC5&lt;25%, "ALERTA","EN TERMINO"), IF(AC5=100%, "OK", "EN TERMINO")))</f>
        <v>EN TERMINO</v>
      </c>
      <c r="AE5" s="481" t="s">
        <v>249</v>
      </c>
      <c r="AG5" s="462" t="str">
        <f t="shared" ref="AG5:AG25" si="3">IF(AC5=100%,IF(AC5&gt;25%,"CUMPLIDA","PENDIENTE"),IF(AC5&lt;25%,"INCUMPLIDA","PENDIENTE"))</f>
        <v>PENDIENTE</v>
      </c>
      <c r="AH5" s="447">
        <v>44012</v>
      </c>
      <c r="AI5" s="635"/>
      <c r="AJ5" s="652">
        <v>0.95</v>
      </c>
      <c r="AK5" s="651">
        <f>(IF(AJ5="","",IF(OR($M5=0,$M5="",AH5=""),"",AJ5/$M5)))</f>
        <v>0.95</v>
      </c>
      <c r="AL5" s="652">
        <f t="shared" ref="AL5" si="4">(IF(OR($T5="",AK5=""),"",IF(OR($T5=0,AK5=0),0,IF((AK5*100%)/$T5&gt;100%,100%,(AK5*100%)/$T5))))</f>
        <v>0.95</v>
      </c>
      <c r="AM5" s="460" t="str">
        <f>IF(AJ5="","",IF(AL5&lt;100%, IF(AL5&lt;100%, "ALERTA","EN TERMINO"), IF(AL5=100%, "OK", "EN TERMINO")))</f>
        <v>ALERTA</v>
      </c>
      <c r="AN5" s="359" t="s">
        <v>1035</v>
      </c>
      <c r="AP5" s="738" t="str">
        <f>IF(AL5=100%,IF(AL5&lt;100%,"CUMPLIDA","PENDIENTE"),IF(AL5&lt;100%,"INCUMPLIDA","PENDIENTE"))</f>
        <v>INCUMPLIDA</v>
      </c>
      <c r="AQ5" s="9">
        <v>44150</v>
      </c>
      <c r="AR5" s="9" t="s">
        <v>1314</v>
      </c>
      <c r="AS5" s="11">
        <v>0.95</v>
      </c>
      <c r="AT5" s="10">
        <f>(IF(AS5="","",IF(OR($M5=0,$M5="",AQ5=""),"",AS5/$M5)))</f>
        <v>0.95</v>
      </c>
      <c r="AU5" s="11">
        <f>(IF(OR($T5="",AT5=""),"",IF(OR($T5=0,AT5=0),0,IF((AT5*100%)/$T5&gt;100%,100%,(AT5*100%)/$T5))))</f>
        <v>0.95</v>
      </c>
      <c r="AV5" s="736" t="str">
        <f>IF(AS5="","",IF(AU5&lt;100%, IF(AU5&lt;75%, "ALERTA","EN TERMINO"), IF(AU5=100%, "OK", "EN TERMINO")))</f>
        <v>EN TERMINO</v>
      </c>
      <c r="AW5" s="824" t="s">
        <v>1315</v>
      </c>
      <c r="AX5" s="737"/>
      <c r="AY5" s="738" t="str">
        <f>IF(AU5=100%,IF(AU5&gt;75%,"CUMPLIDA","PENDIENTE"),IF(AU5&lt;75%,"INCUMPLIDA","PENDIENTE"))</f>
        <v>PENDIENTE</v>
      </c>
      <c r="AZ5" s="739"/>
      <c r="BA5" s="739"/>
      <c r="BB5" s="739"/>
      <c r="BC5" s="739"/>
      <c r="BD5" s="739"/>
      <c r="BE5" s="739"/>
      <c r="BF5" s="739"/>
      <c r="BG5" s="739"/>
      <c r="BH5" s="738" t="str">
        <f>IF(AL5=100%,"CUMPLIDA","INCUMPLIDA")</f>
        <v>INCUMPLIDA</v>
      </c>
      <c r="BI5" s="739"/>
      <c r="BJ5" s="778" t="str">
        <f>IF(AY5="CUMPLIDA","CERRADO","ABIERTO")</f>
        <v>ABIERTO</v>
      </c>
    </row>
    <row r="6" spans="1:64" s="464" customFormat="1" ht="35.1" customHeight="1" x14ac:dyDescent="0.25">
      <c r="A6" s="468"/>
      <c r="B6" s="468"/>
      <c r="C6" s="469" t="s">
        <v>154</v>
      </c>
      <c r="D6" s="468"/>
      <c r="E6" s="925"/>
      <c r="F6" s="468"/>
      <c r="G6" s="468">
        <v>2</v>
      </c>
      <c r="H6" s="469" t="s">
        <v>713</v>
      </c>
      <c r="I6" s="470" t="s">
        <v>170</v>
      </c>
      <c r="J6" s="471" t="s">
        <v>176</v>
      </c>
      <c r="K6" s="473" t="s">
        <v>181</v>
      </c>
      <c r="L6" s="75" t="s">
        <v>187</v>
      </c>
      <c r="M6" s="76">
        <v>1</v>
      </c>
      <c r="N6" s="469" t="s">
        <v>69</v>
      </c>
      <c r="O6" s="469" t="str">
        <f>IF(H6="","",VLOOKUP(H6,'[1]Procedimientos Publicar'!$C$6:$E$85,3,FALSE))</f>
        <v>SECRETARIA GENERAL</v>
      </c>
      <c r="P6" s="469" t="s">
        <v>168</v>
      </c>
      <c r="Q6" s="468"/>
      <c r="R6" s="468"/>
      <c r="S6" s="473"/>
      <c r="T6" s="475">
        <v>1</v>
      </c>
      <c r="U6" s="468"/>
      <c r="V6" s="476">
        <v>43466</v>
      </c>
      <c r="W6" s="476">
        <v>43830</v>
      </c>
      <c r="X6" s="476"/>
      <c r="Y6" s="477">
        <v>43830</v>
      </c>
      <c r="Z6" s="478" t="s">
        <v>194</v>
      </c>
      <c r="AA6" s="468">
        <v>1</v>
      </c>
      <c r="AB6" s="480">
        <f t="shared" si="0"/>
        <v>1</v>
      </c>
      <c r="AC6" s="479">
        <f t="shared" si="1"/>
        <v>1</v>
      </c>
      <c r="AD6" s="460" t="str">
        <f t="shared" si="2"/>
        <v>OK</v>
      </c>
      <c r="AE6" s="82" t="s">
        <v>250</v>
      </c>
      <c r="AG6" s="462" t="str">
        <f t="shared" si="3"/>
        <v>CUMPLIDA</v>
      </c>
      <c r="BH6" s="462" t="str">
        <f t="shared" ref="BH6:BH15" si="5">IF(AC6=100%,"CUMPLIDA","INCUMPLIDA")</f>
        <v>CUMPLIDA</v>
      </c>
      <c r="BJ6" s="467" t="str">
        <f t="shared" ref="BJ6:BJ24" si="6">IF(AG6="CUMPLIDA","CERRADO","ABIERTO")</f>
        <v>CERRADO</v>
      </c>
    </row>
    <row r="7" spans="1:64" s="464" customFormat="1" ht="35.1" customHeight="1" x14ac:dyDescent="0.25">
      <c r="A7" s="468"/>
      <c r="B7" s="468"/>
      <c r="C7" s="469" t="s">
        <v>154</v>
      </c>
      <c r="D7" s="468"/>
      <c r="E7" s="925"/>
      <c r="F7" s="468"/>
      <c r="G7" s="468">
        <v>3</v>
      </c>
      <c r="H7" s="469" t="s">
        <v>713</v>
      </c>
      <c r="I7" s="470" t="s">
        <v>171</v>
      </c>
      <c r="J7" s="471" t="s">
        <v>177</v>
      </c>
      <c r="K7" s="75" t="s">
        <v>182</v>
      </c>
      <c r="L7" s="75" t="s">
        <v>188</v>
      </c>
      <c r="M7" s="76">
        <v>1</v>
      </c>
      <c r="N7" s="469" t="s">
        <v>69</v>
      </c>
      <c r="O7" s="469" t="str">
        <f>IF(H7="","",VLOOKUP(H7,'[1]Procedimientos Publicar'!$C$6:$E$85,3,FALSE))</f>
        <v>SECRETARIA GENERAL</v>
      </c>
      <c r="P7" s="469" t="s">
        <v>168</v>
      </c>
      <c r="Q7" s="468"/>
      <c r="R7" s="468"/>
      <c r="S7" s="75"/>
      <c r="T7" s="475">
        <v>1</v>
      </c>
      <c r="U7" s="468"/>
      <c r="V7" s="476">
        <v>43466</v>
      </c>
      <c r="W7" s="476" t="s">
        <v>192</v>
      </c>
      <c r="X7" s="476"/>
      <c r="Y7" s="477">
        <v>43830</v>
      </c>
      <c r="Z7" s="478" t="s">
        <v>194</v>
      </c>
      <c r="AA7" s="468">
        <v>1</v>
      </c>
      <c r="AB7" s="480">
        <f t="shared" si="0"/>
        <v>1</v>
      </c>
      <c r="AC7" s="479">
        <f t="shared" si="1"/>
        <v>1</v>
      </c>
      <c r="AD7" s="460" t="str">
        <f t="shared" si="2"/>
        <v>OK</v>
      </c>
      <c r="AE7" s="82" t="s">
        <v>250</v>
      </c>
      <c r="AG7" s="462" t="str">
        <f t="shared" si="3"/>
        <v>CUMPLIDA</v>
      </c>
      <c r="BH7" s="462" t="str">
        <f t="shared" si="5"/>
        <v>CUMPLIDA</v>
      </c>
      <c r="BJ7" s="467" t="str">
        <f t="shared" si="6"/>
        <v>CERRADO</v>
      </c>
    </row>
    <row r="8" spans="1:64" s="464" customFormat="1" ht="35.1" customHeight="1" x14ac:dyDescent="0.25">
      <c r="A8" s="468"/>
      <c r="B8" s="468"/>
      <c r="C8" s="469" t="s">
        <v>154</v>
      </c>
      <c r="D8" s="468"/>
      <c r="E8" s="925"/>
      <c r="F8" s="468"/>
      <c r="G8" s="468">
        <v>4</v>
      </c>
      <c r="H8" s="469" t="s">
        <v>713</v>
      </c>
      <c r="I8" s="470" t="s">
        <v>172</v>
      </c>
      <c r="J8" s="471" t="s">
        <v>178</v>
      </c>
      <c r="K8" s="75" t="s">
        <v>183</v>
      </c>
      <c r="L8" s="75" t="s">
        <v>189</v>
      </c>
      <c r="M8" s="76">
        <v>1</v>
      </c>
      <c r="N8" s="469" t="s">
        <v>69</v>
      </c>
      <c r="O8" s="469" t="str">
        <f>IF(H8="","",VLOOKUP(H8,'[1]Procedimientos Publicar'!$C$6:$E$85,3,FALSE))</f>
        <v>SECRETARIA GENERAL</v>
      </c>
      <c r="P8" s="469" t="s">
        <v>168</v>
      </c>
      <c r="Q8" s="468"/>
      <c r="R8" s="468"/>
      <c r="S8" s="75"/>
      <c r="T8" s="475">
        <v>1</v>
      </c>
      <c r="U8" s="468"/>
      <c r="V8" s="476">
        <v>43344</v>
      </c>
      <c r="W8" s="476">
        <v>43830</v>
      </c>
      <c r="X8" s="476"/>
      <c r="Y8" s="477">
        <v>43830</v>
      </c>
      <c r="Z8" s="478" t="s">
        <v>195</v>
      </c>
      <c r="AA8" s="468">
        <v>1</v>
      </c>
      <c r="AB8" s="480">
        <f t="shared" si="0"/>
        <v>1</v>
      </c>
      <c r="AC8" s="479">
        <f t="shared" si="1"/>
        <v>1</v>
      </c>
      <c r="AD8" s="460" t="str">
        <f t="shared" si="2"/>
        <v>OK</v>
      </c>
      <c r="AE8" s="82" t="s">
        <v>250</v>
      </c>
      <c r="AG8" s="462" t="str">
        <f t="shared" si="3"/>
        <v>CUMPLIDA</v>
      </c>
      <c r="BH8" s="462" t="str">
        <f t="shared" si="5"/>
        <v>CUMPLIDA</v>
      </c>
      <c r="BJ8" s="467" t="str">
        <f t="shared" si="6"/>
        <v>CERRADO</v>
      </c>
    </row>
    <row r="9" spans="1:64" s="464" customFormat="1" ht="35.1" customHeight="1" x14ac:dyDescent="0.25">
      <c r="A9" s="468"/>
      <c r="B9" s="468"/>
      <c r="C9" s="469" t="s">
        <v>154</v>
      </c>
      <c r="D9" s="468"/>
      <c r="E9" s="925"/>
      <c r="F9" s="468"/>
      <c r="G9" s="468">
        <v>5</v>
      </c>
      <c r="H9" s="469" t="s">
        <v>713</v>
      </c>
      <c r="I9" s="470" t="s">
        <v>173</v>
      </c>
      <c r="J9" s="471" t="s">
        <v>179</v>
      </c>
      <c r="K9" s="473" t="s">
        <v>184</v>
      </c>
      <c r="L9" s="75" t="s">
        <v>190</v>
      </c>
      <c r="M9" s="77">
        <v>4</v>
      </c>
      <c r="N9" s="469" t="s">
        <v>69</v>
      </c>
      <c r="O9" s="469" t="str">
        <f>IF(H9="","",VLOOKUP(H9,'[1]Procedimientos Publicar'!$C$6:$E$85,3,FALSE))</f>
        <v>SECRETARIA GENERAL</v>
      </c>
      <c r="P9" s="469" t="s">
        <v>168</v>
      </c>
      <c r="Q9" s="468"/>
      <c r="R9" s="468"/>
      <c r="S9" s="75"/>
      <c r="T9" s="475">
        <v>1</v>
      </c>
      <c r="U9" s="468"/>
      <c r="V9" s="476">
        <v>43466</v>
      </c>
      <c r="W9" s="476">
        <v>43830</v>
      </c>
      <c r="X9" s="476"/>
      <c r="Y9" s="477">
        <v>43830</v>
      </c>
      <c r="Z9" s="478" t="s">
        <v>196</v>
      </c>
      <c r="AA9" s="468">
        <v>4</v>
      </c>
      <c r="AB9" s="480">
        <f t="shared" si="0"/>
        <v>1</v>
      </c>
      <c r="AC9" s="479">
        <f t="shared" si="1"/>
        <v>1</v>
      </c>
      <c r="AD9" s="460" t="str">
        <f t="shared" si="2"/>
        <v>OK</v>
      </c>
      <c r="AE9" s="82" t="s">
        <v>250</v>
      </c>
      <c r="AG9" s="462" t="str">
        <f t="shared" si="3"/>
        <v>CUMPLIDA</v>
      </c>
      <c r="BH9" s="462" t="str">
        <f t="shared" si="5"/>
        <v>CUMPLIDA</v>
      </c>
      <c r="BJ9" s="467" t="str">
        <f t="shared" si="6"/>
        <v>CERRADO</v>
      </c>
    </row>
    <row r="10" spans="1:64" s="464" customFormat="1" ht="35.1" customHeight="1" x14ac:dyDescent="0.25">
      <c r="A10" s="468"/>
      <c r="B10" s="468"/>
      <c r="C10" s="469" t="s">
        <v>154</v>
      </c>
      <c r="D10" s="468"/>
      <c r="E10" s="925"/>
      <c r="F10" s="468"/>
      <c r="G10" s="468">
        <v>6</v>
      </c>
      <c r="H10" s="469" t="s">
        <v>713</v>
      </c>
      <c r="I10" s="470" t="s">
        <v>174</v>
      </c>
      <c r="J10" s="432"/>
      <c r="K10" s="473" t="s">
        <v>185</v>
      </c>
      <c r="L10" s="75" t="s">
        <v>191</v>
      </c>
      <c r="M10" s="77">
        <v>1</v>
      </c>
      <c r="N10" s="469" t="s">
        <v>69</v>
      </c>
      <c r="O10" s="469" t="str">
        <f>IF(H10="","",VLOOKUP(H10,'[1]Procedimientos Publicar'!$C$6:$E$85,3,FALSE))</f>
        <v>SECRETARIA GENERAL</v>
      </c>
      <c r="P10" s="469" t="s">
        <v>168</v>
      </c>
      <c r="Q10" s="468"/>
      <c r="R10" s="468"/>
      <c r="S10" s="75"/>
      <c r="T10" s="475">
        <v>1</v>
      </c>
      <c r="U10" s="468"/>
      <c r="V10" s="476">
        <v>43466</v>
      </c>
      <c r="W10" s="476">
        <v>43830</v>
      </c>
      <c r="X10" s="476"/>
      <c r="Y10" s="477">
        <v>43830</v>
      </c>
      <c r="Z10" s="478" t="s">
        <v>197</v>
      </c>
      <c r="AA10" s="468">
        <v>1</v>
      </c>
      <c r="AB10" s="480">
        <f t="shared" si="0"/>
        <v>1</v>
      </c>
      <c r="AC10" s="479">
        <f t="shared" si="1"/>
        <v>1</v>
      </c>
      <c r="AD10" s="460" t="str">
        <f t="shared" si="2"/>
        <v>OK</v>
      </c>
      <c r="AE10" s="82" t="s">
        <v>1125</v>
      </c>
      <c r="AG10" s="462" t="str">
        <f t="shared" si="3"/>
        <v>CUMPLIDA</v>
      </c>
      <c r="BH10" s="462" t="str">
        <f t="shared" si="5"/>
        <v>CUMPLIDA</v>
      </c>
      <c r="BJ10" s="467" t="str">
        <f t="shared" si="6"/>
        <v>CERRADO</v>
      </c>
    </row>
    <row r="11" spans="1:64" s="448" customFormat="1" ht="35.1" customHeight="1" x14ac:dyDescent="0.25">
      <c r="A11" s="482"/>
      <c r="B11" s="482"/>
      <c r="C11" s="487" t="s">
        <v>154</v>
      </c>
      <c r="D11" s="482"/>
      <c r="E11" s="896" t="s">
        <v>213</v>
      </c>
      <c r="F11" s="482"/>
      <c r="G11" s="482">
        <v>1</v>
      </c>
      <c r="H11" s="483" t="s">
        <v>719</v>
      </c>
      <c r="I11" s="484" t="s">
        <v>198</v>
      </c>
      <c r="J11" s="484" t="s">
        <v>214</v>
      </c>
      <c r="K11" s="485" t="s">
        <v>706</v>
      </c>
      <c r="L11" s="485" t="s">
        <v>226</v>
      </c>
      <c r="M11" s="486">
        <v>1</v>
      </c>
      <c r="N11" s="487" t="s">
        <v>69</v>
      </c>
      <c r="O11" s="487" t="str">
        <f>IF(H11="","",VLOOKUP(H11,'[1]Procedimientos Publicar'!$C$6:$E$85,3,FALSE))</f>
        <v>SECRETARIA GENERAL</v>
      </c>
      <c r="P11" s="487" t="s">
        <v>168</v>
      </c>
      <c r="Q11" s="482"/>
      <c r="R11" s="482"/>
      <c r="S11" s="488"/>
      <c r="T11" s="489">
        <v>1</v>
      </c>
      <c r="U11" s="482"/>
      <c r="V11" s="490">
        <v>43831</v>
      </c>
      <c r="W11" s="490">
        <v>44196</v>
      </c>
      <c r="X11" s="490"/>
      <c r="Y11" s="491">
        <v>43830</v>
      </c>
      <c r="Z11" s="23" t="s">
        <v>236</v>
      </c>
      <c r="AA11" s="482">
        <v>0.5</v>
      </c>
      <c r="AB11" s="492">
        <f t="shared" si="0"/>
        <v>0.5</v>
      </c>
      <c r="AC11" s="493">
        <f t="shared" si="1"/>
        <v>0.5</v>
      </c>
      <c r="AD11" s="460" t="str">
        <f t="shared" si="2"/>
        <v>EN TERMINO</v>
      </c>
      <c r="AE11" s="481" t="s">
        <v>251</v>
      </c>
      <c r="AF11" s="464"/>
      <c r="AG11" s="462" t="str">
        <f t="shared" si="3"/>
        <v>PENDIENTE</v>
      </c>
      <c r="AH11" s="660" t="s">
        <v>865</v>
      </c>
      <c r="AI11" s="635" t="s">
        <v>996</v>
      </c>
      <c r="AJ11" s="635">
        <v>1</v>
      </c>
      <c r="AK11" s="651">
        <f>(IF(AJ11="","",IF(OR($M11=0,$M11="",AH11=""),"",AJ11/$M11)))</f>
        <v>1</v>
      </c>
      <c r="AL11" s="649">
        <f>(IF(OR($T11="",AK11=""),"",IF(OR($T11=0,AK11=0),0,IF((AK11*100%)/$T11&gt;100%,100%,(AK11*100%)/$T11))))</f>
        <v>1</v>
      </c>
      <c r="AM11" s="460" t="str">
        <f>IF(AJ11="","",IF(AL11&lt;100%, IF(AL11&lt;50%, "ALERTA","EN TERMINO"), IF(AL11=100%, "OK", "EN TERMINO")))</f>
        <v>OK</v>
      </c>
      <c r="AN11" s="464"/>
      <c r="AO11" s="464"/>
      <c r="AP11" s="462" t="str">
        <f t="shared" ref="AP11:AP13" si="7">IF(AL11=100%,IF(AL11&gt;50%,"CUMPLIDA","PENDIENTE"),IF(AL11&lt;50%,"INCUMPLIDA","PENDIENTE"))</f>
        <v>CUMPLIDA</v>
      </c>
      <c r="AQ11" s="464"/>
      <c r="AR11" s="464"/>
      <c r="AS11" s="464"/>
      <c r="AT11" s="464"/>
      <c r="AU11" s="464"/>
      <c r="AV11" s="464"/>
      <c r="AW11" s="464"/>
      <c r="AX11" s="464"/>
      <c r="AY11" s="464"/>
      <c r="AZ11" s="464"/>
      <c r="BA11" s="464"/>
      <c r="BB11" s="464"/>
      <c r="BC11" s="464"/>
      <c r="BD11" s="464"/>
      <c r="BE11" s="464"/>
      <c r="BF11" s="464"/>
      <c r="BG11" s="464"/>
      <c r="BH11" s="462" t="str">
        <f>IF(AL11=100%,"CUMPLIDA","INCUMPLIDA")</f>
        <v>CUMPLIDA</v>
      </c>
      <c r="BI11" s="464"/>
      <c r="BJ11" s="467" t="str">
        <f t="shared" ref="BJ11:BJ13" si="8">IF(AP11="CUMPLIDA","CERRADO","ABIERTO")</f>
        <v>CERRADO</v>
      </c>
    </row>
    <row r="12" spans="1:64" s="448" customFormat="1" ht="35.1" customHeight="1" x14ac:dyDescent="0.25">
      <c r="A12" s="482"/>
      <c r="B12" s="482"/>
      <c r="C12" s="487" t="s">
        <v>154</v>
      </c>
      <c r="D12" s="482"/>
      <c r="E12" s="896"/>
      <c r="F12" s="482"/>
      <c r="G12" s="482">
        <v>2</v>
      </c>
      <c r="H12" s="483" t="s">
        <v>719</v>
      </c>
      <c r="I12" s="484" t="s">
        <v>199</v>
      </c>
      <c r="J12" s="494" t="s">
        <v>215</v>
      </c>
      <c r="K12" s="488" t="s">
        <v>707</v>
      </c>
      <c r="L12" s="485" t="s">
        <v>227</v>
      </c>
      <c r="M12" s="486">
        <v>1</v>
      </c>
      <c r="N12" s="487" t="s">
        <v>69</v>
      </c>
      <c r="O12" s="487" t="str">
        <f>IF(H12="","",VLOOKUP(H12,'[1]Procedimientos Publicar'!$C$6:$E$85,3,FALSE))</f>
        <v>SECRETARIA GENERAL</v>
      </c>
      <c r="P12" s="487" t="s">
        <v>168</v>
      </c>
      <c r="Q12" s="482"/>
      <c r="R12" s="482"/>
      <c r="S12" s="488"/>
      <c r="T12" s="489">
        <v>1</v>
      </c>
      <c r="U12" s="482"/>
      <c r="V12" s="490">
        <v>43831</v>
      </c>
      <c r="W12" s="490">
        <v>44012</v>
      </c>
      <c r="X12" s="490"/>
      <c r="Y12" s="491">
        <v>43830</v>
      </c>
      <c r="Z12" s="495"/>
      <c r="AA12" s="482"/>
      <c r="AB12" s="492" t="str">
        <f t="shared" si="0"/>
        <v/>
      </c>
      <c r="AC12" s="493" t="str">
        <f t="shared" si="1"/>
        <v/>
      </c>
      <c r="AD12" s="460" t="str">
        <f t="shared" si="2"/>
        <v/>
      </c>
      <c r="AE12" s="496"/>
      <c r="AF12" s="464"/>
      <c r="AG12" s="462"/>
      <c r="AH12" s="660" t="s">
        <v>865</v>
      </c>
      <c r="AI12" s="635" t="s">
        <v>1037</v>
      </c>
      <c r="AJ12" s="743">
        <v>1</v>
      </c>
      <c r="AK12" s="651">
        <f t="shared" ref="AK12:AK13" si="9">(IF(AJ12="","",IF(OR($M12=0,$M12="",AH12=""),"",AJ12/$M12)))</f>
        <v>1</v>
      </c>
      <c r="AL12" s="649">
        <f t="shared" ref="AL12:AL13" si="10">(IF(OR($T12="",AK12=""),"",IF(OR($T12=0,AK12=0),0,IF((AK12*100%)/$T12&gt;100%,100%,(AK12*100%)/$T12))))</f>
        <v>1</v>
      </c>
      <c r="AM12" s="460" t="str">
        <f t="shared" ref="AM12" si="11">IF(AJ12="","",IF(AL12&lt;100%, IF(AL12&lt;50%, "ALERTA","EN TERMINO"), IF(AL12=100%, "OK", "EN TERMINO")))</f>
        <v>OK</v>
      </c>
      <c r="AN12" s="743" t="s">
        <v>1126</v>
      </c>
      <c r="AO12" s="464"/>
      <c r="AP12" s="462" t="str">
        <f t="shared" si="7"/>
        <v>CUMPLIDA</v>
      </c>
      <c r="AQ12" s="464"/>
      <c r="AR12" s="464"/>
      <c r="AS12" s="464"/>
      <c r="AT12" s="464"/>
      <c r="AU12" s="464"/>
      <c r="AV12" s="464"/>
      <c r="AW12" s="464"/>
      <c r="AX12" s="464"/>
      <c r="AY12" s="464"/>
      <c r="AZ12" s="464"/>
      <c r="BA12" s="464"/>
      <c r="BB12" s="464"/>
      <c r="BC12" s="464"/>
      <c r="BD12" s="464"/>
      <c r="BE12" s="464"/>
      <c r="BF12" s="464"/>
      <c r="BG12" s="464"/>
      <c r="BH12" s="462" t="str">
        <f>IF(AL12=100%,"CUMPLIDA","INCUMPLIDA")</f>
        <v>CUMPLIDA</v>
      </c>
      <c r="BI12" s="464"/>
      <c r="BJ12" s="467" t="str">
        <f t="shared" si="8"/>
        <v>CERRADO</v>
      </c>
    </row>
    <row r="13" spans="1:64" s="464" customFormat="1" ht="35.1" customHeight="1" x14ac:dyDescent="0.2">
      <c r="A13" s="482"/>
      <c r="B13" s="482"/>
      <c r="C13" s="487" t="s">
        <v>154</v>
      </c>
      <c r="D13" s="482"/>
      <c r="E13" s="896"/>
      <c r="F13" s="482"/>
      <c r="G13" s="482">
        <v>3</v>
      </c>
      <c r="H13" s="483" t="s">
        <v>719</v>
      </c>
      <c r="I13" s="484" t="s">
        <v>200</v>
      </c>
      <c r="J13" s="494" t="s">
        <v>216</v>
      </c>
      <c r="K13" s="485" t="s">
        <v>708</v>
      </c>
      <c r="L13" s="485" t="s">
        <v>228</v>
      </c>
      <c r="M13" s="486">
        <v>1</v>
      </c>
      <c r="N13" s="487" t="s">
        <v>69</v>
      </c>
      <c r="O13" s="487" t="str">
        <f>IF(H13="","",VLOOKUP(H13,'[1]Procedimientos Publicar'!$C$6:$E$85,3,FALSE))</f>
        <v>SECRETARIA GENERAL</v>
      </c>
      <c r="P13" s="487" t="s">
        <v>168</v>
      </c>
      <c r="Q13" s="482"/>
      <c r="R13" s="482"/>
      <c r="S13" s="488"/>
      <c r="T13" s="489">
        <v>1</v>
      </c>
      <c r="U13" s="482"/>
      <c r="V13" s="490">
        <v>43831</v>
      </c>
      <c r="W13" s="490">
        <v>44012</v>
      </c>
      <c r="X13" s="490"/>
      <c r="Y13" s="491">
        <v>43830</v>
      </c>
      <c r="Z13" s="495"/>
      <c r="AA13" s="482"/>
      <c r="AB13" s="492" t="str">
        <f t="shared" si="0"/>
        <v/>
      </c>
      <c r="AC13" s="493" t="str">
        <f t="shared" si="1"/>
        <v/>
      </c>
      <c r="AD13" s="460" t="str">
        <f>IF(AA13="","",IF(AC13&lt;100%, IF(AC13&lt;25%, "ALERTA","EN TERMINO"), IF(AC13=100%, "OK", "EN TERMINO")))</f>
        <v/>
      </c>
      <c r="AE13" s="496"/>
      <c r="AG13" s="462" t="str">
        <f t="shared" si="3"/>
        <v>PENDIENTE</v>
      </c>
      <c r="AH13" s="660" t="s">
        <v>865</v>
      </c>
      <c r="AI13" s="635" t="s">
        <v>1038</v>
      </c>
      <c r="AJ13" s="743">
        <v>1</v>
      </c>
      <c r="AK13" s="651">
        <f t="shared" si="9"/>
        <v>1</v>
      </c>
      <c r="AL13" s="649">
        <f t="shared" si="10"/>
        <v>1</v>
      </c>
      <c r="AM13" s="460" t="str">
        <f>IF(AJ13="","",IF(AL13&lt;100%, IF(AL13&lt;50%, "ALERTA","EN TERMINO"), IF(AL13=100%, "OK", "EN TERMINO")))</f>
        <v>OK</v>
      </c>
      <c r="AN13" s="743" t="s">
        <v>1126</v>
      </c>
      <c r="AP13" s="462" t="str">
        <f t="shared" si="7"/>
        <v>CUMPLIDA</v>
      </c>
      <c r="BH13" s="738" t="str">
        <f>IF(AL13=100%,"CUMPLIDA","INCUMPLIDA")</f>
        <v>CUMPLIDA</v>
      </c>
      <c r="BJ13" s="753" t="str">
        <f t="shared" si="8"/>
        <v>CERRADO</v>
      </c>
    </row>
    <row r="14" spans="1:64" s="464" customFormat="1" ht="35.1" customHeight="1" x14ac:dyDescent="0.25">
      <c r="A14" s="482"/>
      <c r="B14" s="482"/>
      <c r="C14" s="487" t="s">
        <v>154</v>
      </c>
      <c r="D14" s="482"/>
      <c r="E14" s="896"/>
      <c r="F14" s="482"/>
      <c r="G14" s="482">
        <v>4</v>
      </c>
      <c r="H14" s="483" t="s">
        <v>719</v>
      </c>
      <c r="I14" s="484" t="s">
        <v>201</v>
      </c>
      <c r="J14" s="484" t="s">
        <v>217</v>
      </c>
      <c r="K14" s="485" t="s">
        <v>223</v>
      </c>
      <c r="L14" s="485" t="s">
        <v>229</v>
      </c>
      <c r="M14" s="486">
        <v>1</v>
      </c>
      <c r="N14" s="487" t="s">
        <v>69</v>
      </c>
      <c r="O14" s="487" t="str">
        <f>IF(H14="","",VLOOKUP(H14,'[1]Procedimientos Publicar'!$C$6:$E$85,3,FALSE))</f>
        <v>SECRETARIA GENERAL</v>
      </c>
      <c r="P14" s="487" t="s">
        <v>168</v>
      </c>
      <c r="Q14" s="482"/>
      <c r="R14" s="482"/>
      <c r="S14" s="488"/>
      <c r="T14" s="489">
        <v>1</v>
      </c>
      <c r="U14" s="482"/>
      <c r="V14" s="490">
        <v>43617</v>
      </c>
      <c r="W14" s="490">
        <v>43830</v>
      </c>
      <c r="X14" s="490"/>
      <c r="Y14" s="491">
        <v>43830</v>
      </c>
      <c r="Z14" s="26" t="s">
        <v>237</v>
      </c>
      <c r="AA14" s="482">
        <v>1</v>
      </c>
      <c r="AB14" s="492">
        <f t="shared" si="0"/>
        <v>1</v>
      </c>
      <c r="AC14" s="493">
        <f t="shared" si="1"/>
        <v>1</v>
      </c>
      <c r="AD14" s="460" t="str">
        <f t="shared" ref="AD14:AD28" si="12">IF(AA14="","",IF(AC14&lt;100%, IF(AC14&lt;25%, "ALERTA","EN TERMINO"), IF(AC14=100%, "OK", "EN TERMINO")))</f>
        <v>OK</v>
      </c>
      <c r="AE14" s="481" t="s">
        <v>251</v>
      </c>
      <c r="AG14" s="462" t="str">
        <f t="shared" si="3"/>
        <v>CUMPLIDA</v>
      </c>
      <c r="BH14" s="462" t="str">
        <f t="shared" si="5"/>
        <v>CUMPLIDA</v>
      </c>
      <c r="BJ14" s="467" t="str">
        <f t="shared" si="6"/>
        <v>CERRADO</v>
      </c>
    </row>
    <row r="15" spans="1:64" s="464" customFormat="1" ht="35.1" customHeight="1" x14ac:dyDescent="0.25">
      <c r="A15" s="482"/>
      <c r="B15" s="482"/>
      <c r="C15" s="487" t="s">
        <v>154</v>
      </c>
      <c r="D15" s="482"/>
      <c r="E15" s="896"/>
      <c r="F15" s="482"/>
      <c r="G15" s="482">
        <v>5</v>
      </c>
      <c r="H15" s="483" t="s">
        <v>719</v>
      </c>
      <c r="I15" s="484" t="s">
        <v>202</v>
      </c>
      <c r="J15" s="484" t="s">
        <v>217</v>
      </c>
      <c r="K15" s="485" t="s">
        <v>223</v>
      </c>
      <c r="L15" s="485" t="s">
        <v>230</v>
      </c>
      <c r="M15" s="486">
        <v>1</v>
      </c>
      <c r="N15" s="487" t="s">
        <v>69</v>
      </c>
      <c r="O15" s="487" t="str">
        <f>IF(H15="","",VLOOKUP(H15,'[1]Procedimientos Publicar'!$C$6:$E$85,3,FALSE))</f>
        <v>SECRETARIA GENERAL</v>
      </c>
      <c r="P15" s="487" t="s">
        <v>168</v>
      </c>
      <c r="Q15" s="482"/>
      <c r="R15" s="482"/>
      <c r="S15" s="488"/>
      <c r="T15" s="489">
        <v>1</v>
      </c>
      <c r="U15" s="482"/>
      <c r="V15" s="490">
        <v>43617</v>
      </c>
      <c r="W15" s="490">
        <v>43830</v>
      </c>
      <c r="X15" s="490"/>
      <c r="Y15" s="491">
        <v>43830</v>
      </c>
      <c r="Z15" s="26" t="s">
        <v>237</v>
      </c>
      <c r="AA15" s="482">
        <v>1</v>
      </c>
      <c r="AB15" s="492">
        <f t="shared" si="0"/>
        <v>1</v>
      </c>
      <c r="AC15" s="493">
        <f t="shared" si="1"/>
        <v>1</v>
      </c>
      <c r="AD15" s="460" t="str">
        <f t="shared" si="12"/>
        <v>OK</v>
      </c>
      <c r="AE15" s="481" t="s">
        <v>251</v>
      </c>
      <c r="AG15" s="462" t="str">
        <f t="shared" si="3"/>
        <v>CUMPLIDA</v>
      </c>
      <c r="BH15" s="462" t="str">
        <f t="shared" si="5"/>
        <v>CUMPLIDA</v>
      </c>
      <c r="BJ15" s="467" t="str">
        <f t="shared" si="6"/>
        <v>CERRADO</v>
      </c>
    </row>
    <row r="16" spans="1:64" s="464" customFormat="1" ht="35.1" customHeight="1" x14ac:dyDescent="0.2">
      <c r="A16" s="482"/>
      <c r="B16" s="482"/>
      <c r="C16" s="487" t="s">
        <v>154</v>
      </c>
      <c r="D16" s="482"/>
      <c r="E16" s="896"/>
      <c r="F16" s="482"/>
      <c r="G16" s="482">
        <v>6</v>
      </c>
      <c r="H16" s="483" t="s">
        <v>719</v>
      </c>
      <c r="I16" s="484" t="s">
        <v>203</v>
      </c>
      <c r="J16" s="484" t="s">
        <v>218</v>
      </c>
      <c r="K16" s="485" t="s">
        <v>224</v>
      </c>
      <c r="L16" s="485" t="s">
        <v>231</v>
      </c>
      <c r="M16" s="486">
        <v>1</v>
      </c>
      <c r="N16" s="487" t="s">
        <v>69</v>
      </c>
      <c r="O16" s="487" t="str">
        <f>IF(H16="","",VLOOKUP(H16,'[1]Procedimientos Publicar'!$C$6:$E$85,3,FALSE))</f>
        <v>SECRETARIA GENERAL</v>
      </c>
      <c r="P16" s="487" t="s">
        <v>168</v>
      </c>
      <c r="Q16" s="482"/>
      <c r="R16" s="482"/>
      <c r="S16" s="488"/>
      <c r="T16" s="489">
        <v>1</v>
      </c>
      <c r="U16" s="482"/>
      <c r="V16" s="490">
        <v>43831</v>
      </c>
      <c r="W16" s="490">
        <v>44196</v>
      </c>
      <c r="X16" s="490"/>
      <c r="Y16" s="491">
        <v>43830</v>
      </c>
      <c r="Z16" s="495"/>
      <c r="AA16" s="482"/>
      <c r="AB16" s="492" t="str">
        <f t="shared" si="0"/>
        <v/>
      </c>
      <c r="AC16" s="493" t="str">
        <f t="shared" si="1"/>
        <v/>
      </c>
      <c r="AD16" s="460" t="str">
        <f t="shared" si="12"/>
        <v/>
      </c>
      <c r="AE16" s="496"/>
      <c r="AG16" s="462" t="str">
        <f t="shared" si="3"/>
        <v>PENDIENTE</v>
      </c>
      <c r="AH16" s="660" t="s">
        <v>865</v>
      </c>
      <c r="AI16" s="635" t="s">
        <v>1039</v>
      </c>
      <c r="AJ16" s="635">
        <v>0.5</v>
      </c>
      <c r="AK16" s="651">
        <f t="shared" ref="AK16:AK21" si="13">(IF(AJ16="","",IF(OR($M16=0,$M16="",AH16=""),"",AJ16/$M16)))</f>
        <v>0.5</v>
      </c>
      <c r="AL16" s="649">
        <f t="shared" ref="AL16:AL21" si="14">(IF(OR($T16="",AK16=""),"",IF(OR($T16=0,AK16=0),0,IF((AK16*100%)/$T16&gt;100%,100%,(AK16*100%)/$T16))))</f>
        <v>0.5</v>
      </c>
      <c r="AM16" s="460" t="str">
        <f t="shared" ref="AM16:AM21" si="15">IF(AJ16="","",IF(AL16&lt;100%, IF(AL16&lt;50%, "ALERTA","EN TERMINO"), IF(AL16=100%, "OK", "EN TERMINO")))</f>
        <v>EN TERMINO</v>
      </c>
      <c r="AN16" s="642" t="s">
        <v>1036</v>
      </c>
      <c r="AP16" s="738" t="str">
        <f>IF(AL16=100%,IF(AL16&gt;50%,"CUMPLIDA","PENDIENTE"),IF(AL16&lt;50%,"INCUMPLIDA","PENDIENTE"))</f>
        <v>PENDIENTE</v>
      </c>
      <c r="AQ16" s="9">
        <v>44150</v>
      </c>
      <c r="AR16" s="737" t="s">
        <v>1316</v>
      </c>
      <c r="AS16" s="739"/>
      <c r="AT16" s="10" t="str">
        <f t="shared" ref="AT16:AT17" si="16">(IF(AS16="","",IF(OR($M16=0,$M16="",AQ16=""),"",AS16/$M16)))</f>
        <v/>
      </c>
      <c r="AU16" s="11" t="str">
        <f t="shared" ref="AU16:AU17" si="17">(IF(OR($T16="",AT16=""),"",IF(OR($T16=0,AT16=0),0,IF((AT16*100%)/$T16&gt;100%,100%,(AT16*100%)/$T16))))</f>
        <v/>
      </c>
      <c r="AV16" s="736" t="str">
        <f t="shared" ref="AV16:AV17" si="18">IF(AS16="","",IF(AU16&lt;100%, IF(AU16&lt;75%, "ALERTA","EN TERMINO"), IF(AU16=100%, "OK", "EN TERMINO")))</f>
        <v/>
      </c>
      <c r="AW16" s="825" t="s">
        <v>1317</v>
      </c>
      <c r="AX16" s="739"/>
      <c r="AY16" s="738" t="str">
        <f>IF(AU16=100%,IF(AU16&gt;75%,"CUMPLIDA","PENDIENTE"),IF(AU16&lt;75%,"INCUMPLIDA","PENDIENTE"))</f>
        <v>PENDIENTE</v>
      </c>
      <c r="AZ16" s="739"/>
      <c r="BA16" s="739"/>
      <c r="BB16" s="739"/>
      <c r="BC16" s="739"/>
      <c r="BD16" s="739"/>
      <c r="BE16" s="739"/>
      <c r="BF16" s="739"/>
      <c r="BG16" s="739"/>
      <c r="BH16" s="738" t="str">
        <f>IF(AL16=100%,"CUMPLIDA","INCUMPLIDA")</f>
        <v>INCUMPLIDA</v>
      </c>
      <c r="BI16" s="739"/>
      <c r="BJ16" s="778" t="str">
        <f t="shared" ref="BJ16:BJ17" si="19">IF(AY16="CUMPLIDA","CERRADO","ABIERTO")</f>
        <v>ABIERTO</v>
      </c>
    </row>
    <row r="17" spans="1:62" s="464" customFormat="1" ht="35.1" customHeight="1" x14ac:dyDescent="0.2">
      <c r="A17" s="482"/>
      <c r="B17" s="482"/>
      <c r="C17" s="487" t="s">
        <v>154</v>
      </c>
      <c r="D17" s="482"/>
      <c r="E17" s="896"/>
      <c r="F17" s="482"/>
      <c r="G17" s="482">
        <v>7</v>
      </c>
      <c r="H17" s="483" t="s">
        <v>719</v>
      </c>
      <c r="I17" s="484" t="s">
        <v>204</v>
      </c>
      <c r="J17" s="488" t="s">
        <v>219</v>
      </c>
      <c r="K17" s="485" t="s">
        <v>225</v>
      </c>
      <c r="L17" s="485" t="s">
        <v>232</v>
      </c>
      <c r="M17" s="486">
        <v>1</v>
      </c>
      <c r="N17" s="487" t="s">
        <v>69</v>
      </c>
      <c r="O17" s="487" t="str">
        <f>IF(H17="","",VLOOKUP(H17,'[1]Procedimientos Publicar'!$C$6:$E$85,3,FALSE))</f>
        <v>SECRETARIA GENERAL</v>
      </c>
      <c r="P17" s="487" t="s">
        <v>168</v>
      </c>
      <c r="Q17" s="482"/>
      <c r="R17" s="482"/>
      <c r="S17" s="488"/>
      <c r="T17" s="489">
        <v>1</v>
      </c>
      <c r="U17" s="482"/>
      <c r="V17" s="490">
        <v>44012</v>
      </c>
      <c r="W17" s="490">
        <v>44012</v>
      </c>
      <c r="X17" s="490"/>
      <c r="Y17" s="491">
        <v>43830</v>
      </c>
      <c r="Z17" s="495"/>
      <c r="AA17" s="482"/>
      <c r="AB17" s="492" t="str">
        <f t="shared" si="0"/>
        <v/>
      </c>
      <c r="AC17" s="493" t="str">
        <f t="shared" si="1"/>
        <v/>
      </c>
      <c r="AD17" s="460" t="str">
        <f t="shared" si="12"/>
        <v/>
      </c>
      <c r="AE17" s="496"/>
      <c r="AG17" s="462" t="str">
        <f t="shared" si="3"/>
        <v>PENDIENTE</v>
      </c>
      <c r="AH17" s="660" t="s">
        <v>865</v>
      </c>
      <c r="AI17" s="635" t="s">
        <v>1040</v>
      </c>
      <c r="AJ17" s="635">
        <v>0</v>
      </c>
      <c r="AK17" s="651">
        <f t="shared" si="13"/>
        <v>0</v>
      </c>
      <c r="AL17" s="649">
        <f t="shared" si="14"/>
        <v>0</v>
      </c>
      <c r="AM17" s="460" t="str">
        <f t="shared" si="15"/>
        <v>ALERTA</v>
      </c>
      <c r="AN17" s="359" t="s">
        <v>1041</v>
      </c>
      <c r="AP17" s="738" t="str">
        <f>IF(AL17=100%,IF(AL17&gt;50%,"CUMPLIDA","PENDIENTE"),IF(AL17&lt;50%,"INCUMPLIDA","PENDIENTE"))</f>
        <v>INCUMPLIDA</v>
      </c>
      <c r="AQ17" s="9">
        <v>44150</v>
      </c>
      <c r="AR17" s="737" t="s">
        <v>1318</v>
      </c>
      <c r="AS17" s="739"/>
      <c r="AT17" s="10" t="str">
        <f t="shared" si="16"/>
        <v/>
      </c>
      <c r="AU17" s="11" t="str">
        <f t="shared" si="17"/>
        <v/>
      </c>
      <c r="AV17" s="736" t="str">
        <f t="shared" si="18"/>
        <v/>
      </c>
      <c r="AW17" s="825" t="s">
        <v>1319</v>
      </c>
      <c r="AX17" s="739"/>
      <c r="AY17" s="738" t="str">
        <f t="shared" ref="AY17" si="20">IF(AU17=100%,IF(AU17&gt;75%,"CUMPLIDA","PENDIENTE"),IF(AU17&lt;75%,"INCUMPLIDA","PENDIENTE"))</f>
        <v>PENDIENTE</v>
      </c>
      <c r="AZ17" s="739"/>
      <c r="BA17" s="739"/>
      <c r="BB17" s="739"/>
      <c r="BC17" s="739"/>
      <c r="BD17" s="739"/>
      <c r="BE17" s="739"/>
      <c r="BF17" s="739"/>
      <c r="BG17" s="739"/>
      <c r="BH17" s="738" t="str">
        <f>IF(AL17=100%,"CUMPLIDA","INCUMPLIDA")</f>
        <v>INCUMPLIDA</v>
      </c>
      <c r="BI17" s="739"/>
      <c r="BJ17" s="778" t="str">
        <f t="shared" si="19"/>
        <v>ABIERTO</v>
      </c>
    </row>
    <row r="18" spans="1:62" s="464" customFormat="1" ht="35.1" customHeight="1" x14ac:dyDescent="0.2">
      <c r="A18" s="482"/>
      <c r="B18" s="482"/>
      <c r="C18" s="487" t="s">
        <v>154</v>
      </c>
      <c r="D18" s="482"/>
      <c r="E18" s="896"/>
      <c r="F18" s="482"/>
      <c r="G18" s="482">
        <v>8</v>
      </c>
      <c r="H18" s="483" t="s">
        <v>719</v>
      </c>
      <c r="I18" s="80" t="s">
        <v>205</v>
      </c>
      <c r="J18" s="488" t="s">
        <v>220</v>
      </c>
      <c r="K18" s="497" t="s">
        <v>221</v>
      </c>
      <c r="L18" s="485" t="s">
        <v>233</v>
      </c>
      <c r="M18" s="486">
        <v>1</v>
      </c>
      <c r="N18" s="487" t="s">
        <v>69</v>
      </c>
      <c r="O18" s="487" t="str">
        <f>IF(H18="","",VLOOKUP(H18,'[1]Procedimientos Publicar'!$C$6:$E$85,3,FALSE))</f>
        <v>SECRETARIA GENERAL</v>
      </c>
      <c r="P18" s="487" t="s">
        <v>168</v>
      </c>
      <c r="Q18" s="482"/>
      <c r="R18" s="482"/>
      <c r="S18" s="497"/>
      <c r="T18" s="489">
        <v>1</v>
      </c>
      <c r="U18" s="482"/>
      <c r="V18" s="490">
        <v>43831</v>
      </c>
      <c r="W18" s="490">
        <v>44074</v>
      </c>
      <c r="X18" s="490"/>
      <c r="Y18" s="491">
        <v>43830</v>
      </c>
      <c r="Z18" s="495"/>
      <c r="AA18" s="482"/>
      <c r="AB18" s="492" t="str">
        <f t="shared" si="0"/>
        <v/>
      </c>
      <c r="AC18" s="493" t="str">
        <f t="shared" si="1"/>
        <v/>
      </c>
      <c r="AD18" s="460" t="str">
        <f t="shared" si="12"/>
        <v/>
      </c>
      <c r="AE18" s="496"/>
      <c r="AG18" s="462"/>
      <c r="AH18" s="660" t="s">
        <v>865</v>
      </c>
      <c r="AI18" s="635" t="s">
        <v>997</v>
      </c>
      <c r="AJ18" s="635">
        <v>1</v>
      </c>
      <c r="AK18" s="651">
        <f t="shared" si="13"/>
        <v>1</v>
      </c>
      <c r="AL18" s="649">
        <f t="shared" si="14"/>
        <v>1</v>
      </c>
      <c r="AM18" s="460" t="str">
        <f t="shared" si="15"/>
        <v>OK</v>
      </c>
      <c r="AN18" s="642" t="s">
        <v>1042</v>
      </c>
      <c r="AP18" s="462" t="str">
        <f t="shared" ref="AP18:AP19" si="21">IF(AL18=100%,IF(AL18&gt;50%,"CUMPLIDA","PENDIENTE"),IF(AL18&lt;50%,"INCUMPLIDA","PENDIENTE"))</f>
        <v>CUMPLIDA</v>
      </c>
      <c r="BH18" s="462" t="str">
        <f>IF(AL18=100%,"CUMPLIDA","INCUMPLIDA")</f>
        <v>CUMPLIDA</v>
      </c>
      <c r="BJ18" s="467" t="str">
        <f t="shared" ref="BJ18:BJ19" si="22">IF(AP18="CUMPLIDA","CERRADO","ABIERTO")</f>
        <v>CERRADO</v>
      </c>
    </row>
    <row r="19" spans="1:62" s="464" customFormat="1" ht="35.1" customHeight="1" x14ac:dyDescent="0.2">
      <c r="A19" s="482"/>
      <c r="B19" s="482"/>
      <c r="C19" s="487" t="s">
        <v>154</v>
      </c>
      <c r="D19" s="482"/>
      <c r="E19" s="896"/>
      <c r="F19" s="482"/>
      <c r="G19" s="482">
        <v>9</v>
      </c>
      <c r="H19" s="483" t="s">
        <v>719</v>
      </c>
      <c r="I19" s="484" t="s">
        <v>206</v>
      </c>
      <c r="J19" s="488" t="s">
        <v>220</v>
      </c>
      <c r="K19" s="497" t="s">
        <v>221</v>
      </c>
      <c r="L19" s="485" t="s">
        <v>233</v>
      </c>
      <c r="M19" s="486">
        <v>1</v>
      </c>
      <c r="N19" s="487" t="s">
        <v>69</v>
      </c>
      <c r="O19" s="487" t="str">
        <f>IF(H19="","",VLOOKUP(H19,'[1]Procedimientos Publicar'!$C$6:$E$85,3,FALSE))</f>
        <v>SECRETARIA GENERAL</v>
      </c>
      <c r="P19" s="487" t="s">
        <v>168</v>
      </c>
      <c r="Q19" s="482"/>
      <c r="R19" s="482"/>
      <c r="S19" s="497"/>
      <c r="T19" s="489">
        <v>1</v>
      </c>
      <c r="U19" s="482"/>
      <c r="V19" s="490">
        <v>43831</v>
      </c>
      <c r="W19" s="490">
        <v>44074</v>
      </c>
      <c r="X19" s="490"/>
      <c r="Y19" s="491">
        <v>43830</v>
      </c>
      <c r="Z19" s="495"/>
      <c r="AA19" s="482"/>
      <c r="AB19" s="492" t="str">
        <f t="shared" si="0"/>
        <v/>
      </c>
      <c r="AC19" s="493" t="str">
        <f t="shared" si="1"/>
        <v/>
      </c>
      <c r="AD19" s="460" t="str">
        <f t="shared" si="12"/>
        <v/>
      </c>
      <c r="AE19" s="496"/>
      <c r="AG19" s="462"/>
      <c r="AH19" s="660" t="s">
        <v>865</v>
      </c>
      <c r="AI19" s="635" t="s">
        <v>1043</v>
      </c>
      <c r="AJ19" s="635">
        <v>1</v>
      </c>
      <c r="AK19" s="651">
        <f t="shared" si="13"/>
        <v>1</v>
      </c>
      <c r="AL19" s="649">
        <f t="shared" si="14"/>
        <v>1</v>
      </c>
      <c r="AM19" s="460" t="str">
        <f t="shared" si="15"/>
        <v>OK</v>
      </c>
      <c r="AN19" s="642" t="s">
        <v>1044</v>
      </c>
      <c r="AP19" s="462" t="str">
        <f t="shared" si="21"/>
        <v>CUMPLIDA</v>
      </c>
      <c r="BH19" s="462" t="str">
        <f>IF(AL19=100%,"CUMPLIDA","INCUMPLIDA")</f>
        <v>CUMPLIDA</v>
      </c>
      <c r="BJ19" s="467" t="str">
        <f t="shared" si="22"/>
        <v>CERRADO</v>
      </c>
    </row>
    <row r="20" spans="1:62" s="464" customFormat="1" ht="35.1" customHeight="1" x14ac:dyDescent="0.25">
      <c r="A20" s="482"/>
      <c r="B20" s="482"/>
      <c r="C20" s="487" t="s">
        <v>154</v>
      </c>
      <c r="D20" s="482"/>
      <c r="E20" s="896"/>
      <c r="F20" s="482"/>
      <c r="G20" s="482">
        <v>10</v>
      </c>
      <c r="H20" s="483" t="s">
        <v>719</v>
      </c>
      <c r="I20" s="498" t="s">
        <v>207</v>
      </c>
      <c r="J20" s="499"/>
      <c r="K20" s="485"/>
      <c r="L20" s="485"/>
      <c r="M20" s="486"/>
      <c r="N20" s="487" t="s">
        <v>69</v>
      </c>
      <c r="O20" s="487" t="str">
        <f>IF(H20="","",VLOOKUP(H20,'[1]Procedimientos Publicar'!$C$6:$E$85,3,FALSE))</f>
        <v>SECRETARIA GENERAL</v>
      </c>
      <c r="P20" s="487" t="s">
        <v>168</v>
      </c>
      <c r="Q20" s="482"/>
      <c r="R20" s="482"/>
      <c r="S20" s="488"/>
      <c r="T20" s="489">
        <v>1</v>
      </c>
      <c r="U20" s="482"/>
      <c r="V20" s="490"/>
      <c r="W20" s="490"/>
      <c r="X20" s="490"/>
      <c r="Y20" s="491">
        <v>43830</v>
      </c>
      <c r="Z20" s="500" t="s">
        <v>238</v>
      </c>
      <c r="AA20" s="482"/>
      <c r="AB20" s="492" t="str">
        <f t="shared" si="0"/>
        <v/>
      </c>
      <c r="AC20" s="493" t="str">
        <f t="shared" si="1"/>
        <v/>
      </c>
      <c r="AD20" s="460" t="str">
        <f t="shared" si="12"/>
        <v/>
      </c>
      <c r="AE20" s="501" t="s">
        <v>252</v>
      </c>
      <c r="AG20" s="462" t="str">
        <f t="shared" si="3"/>
        <v>PENDIENTE</v>
      </c>
      <c r="AH20" s="660" t="s">
        <v>865</v>
      </c>
      <c r="AI20" s="635" t="s">
        <v>1128</v>
      </c>
      <c r="AJ20" s="635"/>
      <c r="AK20" s="651" t="str">
        <f t="shared" si="13"/>
        <v/>
      </c>
      <c r="AL20" s="649" t="str">
        <f t="shared" si="14"/>
        <v/>
      </c>
      <c r="AM20" s="460" t="str">
        <f t="shared" si="15"/>
        <v/>
      </c>
      <c r="AN20" s="642" t="s">
        <v>1045</v>
      </c>
      <c r="AQ20" s="9">
        <v>44150</v>
      </c>
      <c r="AR20" s="737" t="s">
        <v>1320</v>
      </c>
      <c r="AS20" s="739"/>
      <c r="AT20" s="10" t="str">
        <f t="shared" ref="AT20:AT21" si="23">(IF(AS20="","",IF(OR($M20=0,$M20="",AQ20=""),"",AS20/$M20)))</f>
        <v/>
      </c>
      <c r="AU20" s="11" t="str">
        <f t="shared" ref="AU20:AU21" si="24">(IF(OR($T20="",AT20=""),"",IF(OR($T20=0,AT20=0),0,IF((AT20*100%)/$T20&gt;100%,100%,(AT20*100%)/$T20))))</f>
        <v/>
      </c>
      <c r="AV20" s="736" t="str">
        <f t="shared" ref="AV20:AV21" si="25">IF(AS20="","",IF(AU20&lt;100%, IF(AU20&lt;75%, "ALERTA","EN TERMINO"), IF(AU20=100%, "OK", "EN TERMINO")))</f>
        <v/>
      </c>
      <c r="AW20" s="825" t="s">
        <v>1319</v>
      </c>
      <c r="AX20" s="739"/>
      <c r="AY20" s="738" t="str">
        <f t="shared" ref="AY20:AY21" si="26">IF(AU20=100%,IF(AU20&gt;75%,"CUMPLIDA","PENDIENTE"),IF(AU20&lt;75%,"INCUMPLIDA","PENDIENTE"))</f>
        <v>PENDIENTE</v>
      </c>
      <c r="AZ20" s="739"/>
      <c r="BA20" s="739"/>
      <c r="BB20" s="739"/>
      <c r="BC20" s="739"/>
      <c r="BD20" s="739"/>
      <c r="BE20" s="739"/>
      <c r="BF20" s="739"/>
      <c r="BG20" s="739"/>
      <c r="BH20" s="738"/>
      <c r="BI20" s="739"/>
      <c r="BJ20" s="778" t="str">
        <f t="shared" ref="BJ20:BJ21" si="27">IF(AY20="CUMPLIDA","CERRADO","ABIERTO")</f>
        <v>ABIERTO</v>
      </c>
    </row>
    <row r="21" spans="1:62" s="464" customFormat="1" ht="35.1" customHeight="1" x14ac:dyDescent="0.25">
      <c r="A21" s="482"/>
      <c r="B21" s="482"/>
      <c r="C21" s="487" t="s">
        <v>154</v>
      </c>
      <c r="D21" s="482"/>
      <c r="E21" s="896"/>
      <c r="F21" s="482"/>
      <c r="G21" s="482">
        <v>11</v>
      </c>
      <c r="H21" s="483" t="s">
        <v>719</v>
      </c>
      <c r="I21" s="498" t="s">
        <v>208</v>
      </c>
      <c r="J21" s="499"/>
      <c r="K21" s="485"/>
      <c r="L21" s="485"/>
      <c r="M21" s="486"/>
      <c r="N21" s="487" t="s">
        <v>69</v>
      </c>
      <c r="O21" s="487" t="str">
        <f>IF(H21="","",VLOOKUP(H21,'[1]Procedimientos Publicar'!$C$6:$E$85,3,FALSE))</f>
        <v>SECRETARIA GENERAL</v>
      </c>
      <c r="P21" s="487" t="s">
        <v>168</v>
      </c>
      <c r="Q21" s="482"/>
      <c r="R21" s="482"/>
      <c r="S21" s="488"/>
      <c r="T21" s="489">
        <v>1</v>
      </c>
      <c r="U21" s="482"/>
      <c r="V21" s="490"/>
      <c r="W21" s="490"/>
      <c r="X21" s="490"/>
      <c r="Y21" s="491">
        <v>43830</v>
      </c>
      <c r="Z21" s="500" t="s">
        <v>238</v>
      </c>
      <c r="AA21" s="482"/>
      <c r="AB21" s="492" t="str">
        <f t="shared" si="0"/>
        <v/>
      </c>
      <c r="AC21" s="493" t="str">
        <f t="shared" si="1"/>
        <v/>
      </c>
      <c r="AD21" s="460" t="str">
        <f t="shared" si="12"/>
        <v/>
      </c>
      <c r="AE21" s="501" t="s">
        <v>252</v>
      </c>
      <c r="AG21" s="462" t="str">
        <f t="shared" si="3"/>
        <v>PENDIENTE</v>
      </c>
      <c r="AH21" s="660" t="s">
        <v>865</v>
      </c>
      <c r="AI21" s="635" t="s">
        <v>1127</v>
      </c>
      <c r="AJ21" s="635"/>
      <c r="AK21" s="651" t="str">
        <f t="shared" si="13"/>
        <v/>
      </c>
      <c r="AL21" s="649" t="str">
        <f t="shared" si="14"/>
        <v/>
      </c>
      <c r="AM21" s="460" t="str">
        <f t="shared" si="15"/>
        <v/>
      </c>
      <c r="AN21" s="642" t="s">
        <v>1045</v>
      </c>
      <c r="AQ21" s="9">
        <v>44150</v>
      </c>
      <c r="AR21" s="743" t="s">
        <v>1321</v>
      </c>
      <c r="AS21" s="739"/>
      <c r="AT21" s="10" t="str">
        <f t="shared" si="23"/>
        <v/>
      </c>
      <c r="AU21" s="11" t="str">
        <f t="shared" si="24"/>
        <v/>
      </c>
      <c r="AV21" s="736" t="str">
        <f t="shared" si="25"/>
        <v/>
      </c>
      <c r="AW21" s="825" t="s">
        <v>1319</v>
      </c>
      <c r="AX21" s="739"/>
      <c r="AY21" s="738" t="str">
        <f t="shared" si="26"/>
        <v>PENDIENTE</v>
      </c>
      <c r="AZ21" s="739"/>
      <c r="BA21" s="739"/>
      <c r="BB21" s="739"/>
      <c r="BC21" s="739"/>
      <c r="BD21" s="739"/>
      <c r="BE21" s="739"/>
      <c r="BF21" s="739"/>
      <c r="BG21" s="739"/>
      <c r="BH21" s="738"/>
      <c r="BI21" s="739"/>
      <c r="BJ21" s="778" t="str">
        <f t="shared" si="27"/>
        <v>ABIERTO</v>
      </c>
    </row>
    <row r="22" spans="1:62" s="464" customFormat="1" ht="35.1" customHeight="1" x14ac:dyDescent="0.25">
      <c r="A22" s="482"/>
      <c r="B22" s="482"/>
      <c r="C22" s="487" t="s">
        <v>154</v>
      </c>
      <c r="D22" s="482"/>
      <c r="E22" s="896"/>
      <c r="F22" s="482"/>
      <c r="G22" s="482">
        <v>12</v>
      </c>
      <c r="H22" s="483" t="s">
        <v>719</v>
      </c>
      <c r="I22" s="502" t="s">
        <v>209</v>
      </c>
      <c r="J22" s="484" t="s">
        <v>217</v>
      </c>
      <c r="K22" s="485" t="s">
        <v>223</v>
      </c>
      <c r="L22" s="485" t="s">
        <v>234</v>
      </c>
      <c r="M22" s="486">
        <v>1</v>
      </c>
      <c r="N22" s="487" t="s">
        <v>69</v>
      </c>
      <c r="O22" s="487" t="str">
        <f>IF(H22="","",VLOOKUP(H22,'[1]Procedimientos Publicar'!$C$6:$E$85,3,FALSE))</f>
        <v>SECRETARIA GENERAL</v>
      </c>
      <c r="P22" s="487" t="s">
        <v>168</v>
      </c>
      <c r="Q22" s="482"/>
      <c r="R22" s="482"/>
      <c r="S22" s="488"/>
      <c r="T22" s="489">
        <v>1</v>
      </c>
      <c r="U22" s="482"/>
      <c r="V22" s="490">
        <v>43617</v>
      </c>
      <c r="W22" s="490">
        <v>43830</v>
      </c>
      <c r="X22" s="490"/>
      <c r="Y22" s="491">
        <v>43830</v>
      </c>
      <c r="Z22" s="26" t="s">
        <v>237</v>
      </c>
      <c r="AA22" s="482">
        <v>1</v>
      </c>
      <c r="AB22" s="492">
        <f t="shared" si="0"/>
        <v>1</v>
      </c>
      <c r="AC22" s="493">
        <f t="shared" si="1"/>
        <v>1</v>
      </c>
      <c r="AD22" s="460" t="str">
        <f t="shared" si="12"/>
        <v>OK</v>
      </c>
      <c r="AE22" s="82" t="s">
        <v>250</v>
      </c>
      <c r="AG22" s="462" t="str">
        <f t="shared" si="3"/>
        <v>CUMPLIDA</v>
      </c>
      <c r="BH22" s="462" t="str">
        <f t="shared" ref="BH22:BH24" si="28">IF(AC22=100%,"CUMPLIDA","INCUMPLIDA")</f>
        <v>CUMPLIDA</v>
      </c>
      <c r="BJ22" s="467" t="str">
        <f t="shared" si="6"/>
        <v>CERRADO</v>
      </c>
    </row>
    <row r="23" spans="1:62" s="464" customFormat="1" ht="35.1" customHeight="1" x14ac:dyDescent="0.25">
      <c r="A23" s="482"/>
      <c r="B23" s="482"/>
      <c r="C23" s="487" t="s">
        <v>154</v>
      </c>
      <c r="D23" s="482"/>
      <c r="E23" s="896"/>
      <c r="F23" s="482"/>
      <c r="G23" s="482">
        <v>13</v>
      </c>
      <c r="H23" s="483" t="s">
        <v>719</v>
      </c>
      <c r="I23" s="502" t="s">
        <v>210</v>
      </c>
      <c r="J23" s="484" t="s">
        <v>217</v>
      </c>
      <c r="K23" s="485" t="s">
        <v>223</v>
      </c>
      <c r="L23" s="485" t="s">
        <v>234</v>
      </c>
      <c r="M23" s="486">
        <v>1</v>
      </c>
      <c r="N23" s="487" t="s">
        <v>69</v>
      </c>
      <c r="O23" s="487" t="str">
        <f>IF(H23="","",VLOOKUP(H23,'[1]Procedimientos Publicar'!$C$6:$E$85,3,FALSE))</f>
        <v>SECRETARIA GENERAL</v>
      </c>
      <c r="P23" s="487" t="s">
        <v>168</v>
      </c>
      <c r="Q23" s="482"/>
      <c r="R23" s="482"/>
      <c r="S23" s="488"/>
      <c r="T23" s="489">
        <v>1</v>
      </c>
      <c r="U23" s="482"/>
      <c r="V23" s="490">
        <v>43617</v>
      </c>
      <c r="W23" s="490">
        <v>43830</v>
      </c>
      <c r="X23" s="490"/>
      <c r="Y23" s="491">
        <v>43830</v>
      </c>
      <c r="Z23" s="26" t="s">
        <v>237</v>
      </c>
      <c r="AA23" s="482">
        <v>1</v>
      </c>
      <c r="AB23" s="492">
        <f t="shared" si="0"/>
        <v>1</v>
      </c>
      <c r="AC23" s="493">
        <f t="shared" si="1"/>
        <v>1</v>
      </c>
      <c r="AD23" s="460" t="str">
        <f t="shared" si="12"/>
        <v>OK</v>
      </c>
      <c r="AE23" s="82" t="s">
        <v>250</v>
      </c>
      <c r="AG23" s="462" t="str">
        <f t="shared" si="3"/>
        <v>CUMPLIDA</v>
      </c>
      <c r="BH23" s="462" t="str">
        <f t="shared" si="28"/>
        <v>CUMPLIDA</v>
      </c>
      <c r="BJ23" s="467" t="str">
        <f t="shared" si="6"/>
        <v>CERRADO</v>
      </c>
    </row>
    <row r="24" spans="1:62" s="464" customFormat="1" ht="35.1" customHeight="1" x14ac:dyDescent="0.25">
      <c r="A24" s="482"/>
      <c r="B24" s="482"/>
      <c r="C24" s="487" t="s">
        <v>154</v>
      </c>
      <c r="D24" s="482"/>
      <c r="E24" s="896"/>
      <c r="F24" s="482"/>
      <c r="G24" s="482">
        <v>14</v>
      </c>
      <c r="H24" s="483" t="s">
        <v>719</v>
      </c>
      <c r="I24" s="502" t="s">
        <v>211</v>
      </c>
      <c r="J24" s="484" t="s">
        <v>217</v>
      </c>
      <c r="K24" s="485" t="s">
        <v>223</v>
      </c>
      <c r="L24" s="485" t="s">
        <v>234</v>
      </c>
      <c r="M24" s="486">
        <v>1</v>
      </c>
      <c r="N24" s="487" t="s">
        <v>69</v>
      </c>
      <c r="O24" s="487" t="str">
        <f>IF(H24="","",VLOOKUP(H24,'[1]Procedimientos Publicar'!$C$6:$E$85,3,FALSE))</f>
        <v>SECRETARIA GENERAL</v>
      </c>
      <c r="P24" s="487" t="s">
        <v>168</v>
      </c>
      <c r="Q24" s="482"/>
      <c r="R24" s="482"/>
      <c r="S24" s="488"/>
      <c r="T24" s="489">
        <v>1</v>
      </c>
      <c r="U24" s="482"/>
      <c r="V24" s="490">
        <v>43617</v>
      </c>
      <c r="W24" s="490">
        <v>43830</v>
      </c>
      <c r="X24" s="490"/>
      <c r="Y24" s="491">
        <v>43830</v>
      </c>
      <c r="Z24" s="26" t="s">
        <v>237</v>
      </c>
      <c r="AA24" s="482">
        <v>1</v>
      </c>
      <c r="AB24" s="492">
        <f t="shared" si="0"/>
        <v>1</v>
      </c>
      <c r="AC24" s="493">
        <f t="shared" si="1"/>
        <v>1</v>
      </c>
      <c r="AD24" s="460" t="str">
        <f t="shared" si="12"/>
        <v>OK</v>
      </c>
      <c r="AE24" s="82" t="s">
        <v>250</v>
      </c>
      <c r="AG24" s="462" t="str">
        <f t="shared" si="3"/>
        <v>CUMPLIDA</v>
      </c>
      <c r="BH24" s="462" t="str">
        <f t="shared" si="28"/>
        <v>CUMPLIDA</v>
      </c>
      <c r="BJ24" s="467" t="str">
        <f t="shared" si="6"/>
        <v>CERRADO</v>
      </c>
    </row>
    <row r="25" spans="1:62" s="464" customFormat="1" ht="35.1" customHeight="1" x14ac:dyDescent="0.2">
      <c r="A25" s="482"/>
      <c r="B25" s="482"/>
      <c r="C25" s="487" t="s">
        <v>154</v>
      </c>
      <c r="D25" s="482"/>
      <c r="E25" s="896"/>
      <c r="F25" s="482"/>
      <c r="G25" s="482">
        <v>15</v>
      </c>
      <c r="H25" s="483" t="s">
        <v>719</v>
      </c>
      <c r="I25" s="502" t="s">
        <v>212</v>
      </c>
      <c r="J25" s="484" t="s">
        <v>217</v>
      </c>
      <c r="K25" s="497" t="s">
        <v>222</v>
      </c>
      <c r="L25" s="485" t="s">
        <v>235</v>
      </c>
      <c r="M25" s="486">
        <v>1</v>
      </c>
      <c r="N25" s="487" t="s">
        <v>69</v>
      </c>
      <c r="O25" s="487" t="str">
        <f>IF(H25="","",VLOOKUP(H25,'[1]Procedimientos Publicar'!$C$6:$E$85,3,FALSE))</f>
        <v>SECRETARIA GENERAL</v>
      </c>
      <c r="P25" s="487" t="s">
        <v>168</v>
      </c>
      <c r="Q25" s="482"/>
      <c r="R25" s="482"/>
      <c r="S25" s="497"/>
      <c r="T25" s="489">
        <v>1</v>
      </c>
      <c r="U25" s="482"/>
      <c r="V25" s="490">
        <v>43831</v>
      </c>
      <c r="W25" s="490">
        <v>44104</v>
      </c>
      <c r="X25" s="490"/>
      <c r="Y25" s="491">
        <v>43830</v>
      </c>
      <c r="Z25" s="495"/>
      <c r="AA25" s="482"/>
      <c r="AB25" s="492" t="str">
        <f t="shared" si="0"/>
        <v/>
      </c>
      <c r="AC25" s="493" t="str">
        <f t="shared" si="1"/>
        <v/>
      </c>
      <c r="AD25" s="460" t="str">
        <f t="shared" si="12"/>
        <v/>
      </c>
      <c r="AE25" s="496"/>
      <c r="AG25" s="462" t="str">
        <f t="shared" si="3"/>
        <v>PENDIENTE</v>
      </c>
      <c r="AH25" s="660" t="s">
        <v>865</v>
      </c>
      <c r="AJ25" s="635">
        <v>0</v>
      </c>
      <c r="AK25" s="651">
        <f>(IF(AJ25="","",IF(OR($M25=0,$M25="",AH25=""),"",AJ25/$M25)))</f>
        <v>0</v>
      </c>
      <c r="AL25" s="649">
        <f t="shared" ref="AL25" si="29">(IF(OR($T25="",AK25=""),"",IF(OR($T25=0,AK25=0),0,IF((AK25*100%)/$T25&gt;100%,100%,(AK25*100%)/$T25))))</f>
        <v>0</v>
      </c>
      <c r="AM25" s="460" t="str">
        <f>IF(AJ25="","",IF(AL25&lt;100%, IF(AL25&lt;50%, "ALERTA","EN TERMINO"), IF(AL25=100%, "OK", "EN TERMINO")))</f>
        <v>ALERTA</v>
      </c>
      <c r="AN25" s="743" t="s">
        <v>1046</v>
      </c>
      <c r="AP25" s="738" t="str">
        <f>IF(AL25=100%,IF(AL25&gt;50%,"CUMPLIDA","PENDIENTE"),IF(AL25&lt;50%,"INCUMPLIDA","PENDIENTE"))</f>
        <v>INCUMPLIDA</v>
      </c>
      <c r="AQ25" s="9">
        <v>44150</v>
      </c>
      <c r="AR25" s="739"/>
      <c r="AS25" s="739"/>
      <c r="AT25" s="10" t="str">
        <f t="shared" ref="AT25" si="30">(IF(AS25="","",IF(OR($M25=0,$M25="",AQ25=""),"",AS25/$M25)))</f>
        <v/>
      </c>
      <c r="AU25" s="11" t="str">
        <f t="shared" ref="AU25" si="31">(IF(OR($T25="",AT25=""),"",IF(OR($T25=0,AT25=0),0,IF((AT25*100%)/$T25&gt;100%,100%,(AT25*100%)/$T25))))</f>
        <v/>
      </c>
      <c r="AV25" s="736" t="str">
        <f t="shared" ref="AV25:AV31" si="32">IF(AS25="","",IF(AU25&lt;100%, IF(AU25&lt;75%, "ALERTA","EN TERMINO"), IF(AU25=100%, "OK", "EN TERMINO")))</f>
        <v/>
      </c>
      <c r="AW25" s="359" t="s">
        <v>1322</v>
      </c>
      <c r="AX25" s="739"/>
      <c r="AY25" s="738" t="str">
        <f t="shared" ref="AY25" si="33">IF(AU25=100%,IF(AU25&gt;75%,"CUMPLIDA","PENDIENTE"),IF(AU25&lt;75%,"INCUMPLIDA","PENDIENTE"))</f>
        <v>PENDIENTE</v>
      </c>
      <c r="AZ25" s="739"/>
      <c r="BA25" s="739"/>
      <c r="BB25" s="739"/>
      <c r="BC25" s="739"/>
      <c r="BD25" s="739"/>
      <c r="BE25" s="739"/>
      <c r="BF25" s="739"/>
      <c r="BG25" s="739"/>
      <c r="BH25" s="738" t="str">
        <f>IF(AL25=100%,"CUMPLIDA","INCUMPLIDA")</f>
        <v>INCUMPLIDA</v>
      </c>
      <c r="BI25" s="739"/>
      <c r="BJ25" s="778" t="str">
        <f t="shared" ref="BJ25" si="34">IF(AY25="CUMPLIDA","CERRADO","ABIERTO")</f>
        <v>ABIERTO</v>
      </c>
    </row>
    <row r="26" spans="1:62" s="464" customFormat="1" ht="35.1" customHeight="1" x14ac:dyDescent="0.25">
      <c r="A26" s="503"/>
      <c r="B26" s="503"/>
      <c r="C26" s="504" t="s">
        <v>154</v>
      </c>
      <c r="D26" s="503"/>
      <c r="E26" s="923" t="s">
        <v>1332</v>
      </c>
      <c r="F26" s="503"/>
      <c r="G26" s="503">
        <v>1</v>
      </c>
      <c r="H26" s="504" t="s">
        <v>713</v>
      </c>
      <c r="I26" s="478" t="s">
        <v>240</v>
      </c>
      <c r="J26" s="503"/>
      <c r="K26" s="504" t="s">
        <v>1333</v>
      </c>
      <c r="L26" s="503"/>
      <c r="M26" s="503">
        <v>1</v>
      </c>
      <c r="N26" s="504" t="s">
        <v>69</v>
      </c>
      <c r="O26" s="504" t="str">
        <f>IF(H26="","",VLOOKUP(H26,'[1]Procedimientos Publicar'!$C$6:$E$85,3,FALSE))</f>
        <v>SECRETARIA GENERAL</v>
      </c>
      <c r="P26" s="504" t="s">
        <v>168</v>
      </c>
      <c r="Q26" s="503"/>
      <c r="R26" s="503"/>
      <c r="S26" s="503"/>
      <c r="T26" s="505">
        <v>1</v>
      </c>
      <c r="U26" s="503"/>
      <c r="V26" s="506">
        <v>43831</v>
      </c>
      <c r="W26" s="506">
        <v>44104</v>
      </c>
      <c r="X26" s="506">
        <v>44196</v>
      </c>
      <c r="Y26" s="506">
        <v>43830</v>
      </c>
      <c r="Z26" s="503"/>
      <c r="AA26" s="503"/>
      <c r="AB26" s="507" t="str">
        <f t="shared" si="0"/>
        <v/>
      </c>
      <c r="AC26" s="508" t="str">
        <f t="shared" si="1"/>
        <v/>
      </c>
      <c r="AD26" s="460" t="str">
        <f t="shared" si="12"/>
        <v/>
      </c>
      <c r="AG26" s="741"/>
      <c r="AH26" s="747" t="s">
        <v>865</v>
      </c>
      <c r="AJ26" s="464">
        <v>0</v>
      </c>
      <c r="AK26" s="651"/>
      <c r="AL26" s="649"/>
      <c r="AN26" s="359" t="s">
        <v>1047</v>
      </c>
      <c r="AQ26" s="9">
        <v>44150</v>
      </c>
      <c r="AR26" s="871" t="s">
        <v>1323</v>
      </c>
      <c r="AS26" s="739"/>
      <c r="AT26" s="10"/>
      <c r="AU26" s="11"/>
      <c r="AV26" s="736" t="str">
        <f t="shared" si="32"/>
        <v/>
      </c>
      <c r="AW26" s="737" t="s">
        <v>1324</v>
      </c>
      <c r="AX26" s="739"/>
      <c r="AY26" s="738"/>
      <c r="AZ26" s="9"/>
      <c r="BA26" s="737"/>
      <c r="BB26" s="737"/>
      <c r="BC26" s="7" t="str">
        <f t="shared" ref="BC26:BC31" si="35">(IF(BB26="","",IF(OR($M26=0,$M26="",AZ26=""),"",BB26/$M26)))</f>
        <v/>
      </c>
      <c r="BD26" s="12" t="str">
        <f t="shared" ref="BD26:BD31" si="36">(IF(OR($T26="",BC26=""),"",IF(OR($T26=0,BC26=0),0,IF((BC26*100%)/$T26&gt;100%,100%,(BC26*100%)/$T26))))</f>
        <v/>
      </c>
      <c r="BE26" s="736" t="str">
        <f t="shared" ref="BE26:BE31" si="37">IF(BB26="","",IF(BD26&lt;100%, IF(BD26&lt;100%, "ALERTA","EN TERMINO"), IF(BD26=100%, "OK", "EN TERMINO")))</f>
        <v/>
      </c>
      <c r="BF26" s="737"/>
      <c r="BG26" s="737"/>
      <c r="BH26" s="738" t="str">
        <f t="shared" ref="BH26:BH31" si="38">IF(AL26=100%,"CUMPLIDA","INCUMPLIDA")</f>
        <v>INCUMPLIDA</v>
      </c>
      <c r="BI26" s="778"/>
      <c r="BJ26" s="778" t="s">
        <v>1064</v>
      </c>
    </row>
    <row r="27" spans="1:62" s="464" customFormat="1" ht="35.1" customHeight="1" x14ac:dyDescent="0.25">
      <c r="A27" s="503"/>
      <c r="B27" s="503"/>
      <c r="C27" s="504" t="s">
        <v>154</v>
      </c>
      <c r="D27" s="503"/>
      <c r="E27" s="923"/>
      <c r="F27" s="503"/>
      <c r="G27" s="503">
        <v>2</v>
      </c>
      <c r="H27" s="504" t="s">
        <v>713</v>
      </c>
      <c r="I27" s="478" t="s">
        <v>241</v>
      </c>
      <c r="J27" s="503"/>
      <c r="K27" s="504" t="s">
        <v>1334</v>
      </c>
      <c r="L27" s="503"/>
      <c r="M27" s="503">
        <v>2</v>
      </c>
      <c r="N27" s="504" t="s">
        <v>69</v>
      </c>
      <c r="O27" s="504" t="str">
        <f>IF(H27="","",VLOOKUP(H27,'[1]Procedimientos Publicar'!$C$6:$E$85,3,FALSE))</f>
        <v>SECRETARIA GENERAL</v>
      </c>
      <c r="P27" s="504" t="s">
        <v>168</v>
      </c>
      <c r="Q27" s="503"/>
      <c r="R27" s="503"/>
      <c r="S27" s="503"/>
      <c r="T27" s="505">
        <v>1</v>
      </c>
      <c r="U27" s="503"/>
      <c r="V27" s="506">
        <v>43831</v>
      </c>
      <c r="W27" s="506">
        <v>44104</v>
      </c>
      <c r="X27" s="506">
        <v>44196</v>
      </c>
      <c r="Y27" s="506">
        <v>43830</v>
      </c>
      <c r="Z27" s="503"/>
      <c r="AA27" s="503"/>
      <c r="AB27" s="507" t="str">
        <f t="shared" si="0"/>
        <v/>
      </c>
      <c r="AC27" s="508" t="str">
        <f t="shared" si="1"/>
        <v/>
      </c>
      <c r="AD27" s="460" t="str">
        <f t="shared" si="12"/>
        <v/>
      </c>
      <c r="AG27" s="741"/>
      <c r="AH27" s="747" t="s">
        <v>865</v>
      </c>
      <c r="AJ27" s="464">
        <v>0</v>
      </c>
      <c r="AK27" s="651"/>
      <c r="AL27" s="649"/>
      <c r="AN27" s="359" t="s">
        <v>1047</v>
      </c>
      <c r="AQ27" s="9">
        <v>44150</v>
      </c>
      <c r="AR27" s="743" t="s">
        <v>1325</v>
      </c>
      <c r="AS27" s="739">
        <v>1.7</v>
      </c>
      <c r="AT27" s="10">
        <f t="shared" ref="AT27:AT31" si="39">(IF(AS27="","",IF(OR($M27=0,$M27="",AQ27=""),"",AS27/$M27)))</f>
        <v>0.85</v>
      </c>
      <c r="AU27" s="11">
        <f t="shared" ref="AU27:AU31" si="40">(IF(OR($T27="",AT27=""),"",IF(OR($T27=0,AT27=0),0,IF((AT27*100%)/$T27&gt;100%,100%,(AT27*100%)/$T27))))</f>
        <v>0.85</v>
      </c>
      <c r="AV27" s="736" t="str">
        <f>IF(AS27="","",IF(AU27&lt;100%, IF(AU27&lt;75%, "ALERTA","EN TERMINO"), IF(AU27=100%, "OK", "EN TERMINO")))</f>
        <v>EN TERMINO</v>
      </c>
      <c r="AW27" s="737" t="s">
        <v>1326</v>
      </c>
      <c r="AX27" s="739"/>
      <c r="AY27" s="738" t="str">
        <f t="shared" ref="AY27:AY31" si="41">IF(AU27=100%,IF(AU27&gt;75%,"CUMPLIDA","PENDIENTE"),IF(AU27&lt;75%,"INCUMPLIDA","PENDIENTE"))</f>
        <v>PENDIENTE</v>
      </c>
      <c r="AZ27" s="9"/>
      <c r="BA27" s="737"/>
      <c r="BB27" s="737"/>
      <c r="BC27" s="7" t="str">
        <f t="shared" si="35"/>
        <v/>
      </c>
      <c r="BD27" s="12" t="str">
        <f t="shared" si="36"/>
        <v/>
      </c>
      <c r="BE27" s="736" t="str">
        <f t="shared" si="37"/>
        <v/>
      </c>
      <c r="BF27" s="737"/>
      <c r="BG27" s="737"/>
      <c r="BH27" s="738" t="str">
        <f t="shared" si="38"/>
        <v>INCUMPLIDA</v>
      </c>
      <c r="BI27" s="778"/>
      <c r="BJ27" s="778" t="str">
        <f t="shared" ref="BJ27:BJ31" si="42">IF(AY27="CUMPLIDA","CERRADO","ABIERTO")</f>
        <v>ABIERTO</v>
      </c>
    </row>
    <row r="28" spans="1:62" s="464" customFormat="1" ht="35.1" customHeight="1" x14ac:dyDescent="0.25">
      <c r="A28" s="503"/>
      <c r="B28" s="503"/>
      <c r="C28" s="504" t="s">
        <v>154</v>
      </c>
      <c r="D28" s="503"/>
      <c r="E28" s="923"/>
      <c r="F28" s="503"/>
      <c r="G28" s="503">
        <v>3</v>
      </c>
      <c r="H28" s="504" t="s">
        <v>713</v>
      </c>
      <c r="I28" s="509" t="s">
        <v>242</v>
      </c>
      <c r="J28" s="503"/>
      <c r="K28" s="504" t="s">
        <v>1335</v>
      </c>
      <c r="L28" s="503"/>
      <c r="M28" s="503">
        <v>2</v>
      </c>
      <c r="N28" s="504" t="s">
        <v>69</v>
      </c>
      <c r="O28" s="504" t="str">
        <f>IF(H28="","",VLOOKUP(H28,'[1]Procedimientos Publicar'!$C$6:$E$85,3,FALSE))</f>
        <v>SECRETARIA GENERAL</v>
      </c>
      <c r="P28" s="504" t="s">
        <v>168</v>
      </c>
      <c r="Q28" s="503"/>
      <c r="R28" s="503"/>
      <c r="S28" s="503"/>
      <c r="T28" s="505">
        <v>1</v>
      </c>
      <c r="U28" s="503"/>
      <c r="V28" s="506">
        <v>43831</v>
      </c>
      <c r="W28" s="506">
        <v>44104</v>
      </c>
      <c r="X28" s="506">
        <v>44196</v>
      </c>
      <c r="Y28" s="506">
        <v>43830</v>
      </c>
      <c r="Z28" s="503"/>
      <c r="AA28" s="503"/>
      <c r="AB28" s="507" t="str">
        <f t="shared" si="0"/>
        <v/>
      </c>
      <c r="AC28" s="508" t="str">
        <f t="shared" si="1"/>
        <v/>
      </c>
      <c r="AD28" s="460" t="str">
        <f t="shared" si="12"/>
        <v/>
      </c>
      <c r="AG28" s="741"/>
      <c r="AH28" s="747" t="s">
        <v>865</v>
      </c>
      <c r="AJ28" s="464">
        <v>0</v>
      </c>
      <c r="AK28" s="651"/>
      <c r="AL28" s="649"/>
      <c r="AN28" s="359" t="s">
        <v>1047</v>
      </c>
      <c r="AQ28" s="9">
        <v>44150</v>
      </c>
      <c r="AR28" s="743" t="s">
        <v>1327</v>
      </c>
      <c r="AS28" s="739">
        <v>2</v>
      </c>
      <c r="AT28" s="10">
        <f t="shared" si="39"/>
        <v>1</v>
      </c>
      <c r="AU28" s="11">
        <f t="shared" si="40"/>
        <v>1</v>
      </c>
      <c r="AV28" s="736" t="str">
        <f t="shared" si="32"/>
        <v>OK</v>
      </c>
      <c r="AW28" s="737" t="s">
        <v>1328</v>
      </c>
      <c r="AX28" s="739"/>
      <c r="AY28" s="738" t="str">
        <f t="shared" si="41"/>
        <v>CUMPLIDA</v>
      </c>
      <c r="AZ28" s="9"/>
      <c r="BA28" s="737"/>
      <c r="BB28" s="737"/>
      <c r="BC28" s="7" t="str">
        <f t="shared" si="35"/>
        <v/>
      </c>
      <c r="BD28" s="12" t="str">
        <f t="shared" si="36"/>
        <v/>
      </c>
      <c r="BE28" s="736" t="str">
        <f t="shared" si="37"/>
        <v/>
      </c>
      <c r="BF28" s="737"/>
      <c r="BG28" s="737"/>
      <c r="BH28" s="738" t="str">
        <f t="shared" si="38"/>
        <v>INCUMPLIDA</v>
      </c>
      <c r="BI28" s="778"/>
      <c r="BJ28" s="778" t="str">
        <f t="shared" si="42"/>
        <v>CERRADO</v>
      </c>
    </row>
    <row r="29" spans="1:62" s="433" customFormat="1" ht="35.1" customHeight="1" x14ac:dyDescent="0.25">
      <c r="A29" s="661"/>
      <c r="B29" s="661"/>
      <c r="C29" s="662" t="s">
        <v>154</v>
      </c>
      <c r="D29" s="661"/>
      <c r="E29" s="891" t="s">
        <v>863</v>
      </c>
      <c r="F29" s="661">
        <v>2020</v>
      </c>
      <c r="G29" s="661">
        <v>1</v>
      </c>
      <c r="H29" s="662" t="s">
        <v>713</v>
      </c>
      <c r="I29" s="668" t="s">
        <v>864</v>
      </c>
      <c r="J29" s="662"/>
      <c r="K29" s="662" t="s">
        <v>1051</v>
      </c>
      <c r="L29" s="662" t="s">
        <v>1048</v>
      </c>
      <c r="M29" s="661">
        <v>1</v>
      </c>
      <c r="N29" s="662" t="s">
        <v>69</v>
      </c>
      <c r="O29" s="662" t="str">
        <f>IF(H29="","",VLOOKUP(H29,'[1]Procedimientos Publicar'!$C$6:$E$85,3,FALSE))</f>
        <v>SECRETARIA GENERAL</v>
      </c>
      <c r="P29" s="662" t="s">
        <v>168</v>
      </c>
      <c r="Q29" s="661"/>
      <c r="R29" s="661"/>
      <c r="S29" s="661"/>
      <c r="T29" s="664">
        <v>1</v>
      </c>
      <c r="U29" s="661"/>
      <c r="V29" s="665">
        <v>43831</v>
      </c>
      <c r="W29" s="665"/>
      <c r="X29" s="665">
        <v>44196</v>
      </c>
      <c r="Y29" s="665"/>
      <c r="Z29" s="661"/>
      <c r="AA29" s="661"/>
      <c r="AB29" s="666"/>
      <c r="AC29" s="667"/>
      <c r="AD29" s="460"/>
      <c r="AE29" s="464"/>
      <c r="AF29" s="464"/>
      <c r="AG29" s="462"/>
      <c r="AH29" s="747" t="s">
        <v>865</v>
      </c>
      <c r="AI29" s="464"/>
      <c r="AJ29" s="464">
        <v>0</v>
      </c>
      <c r="AK29" s="651"/>
      <c r="AL29" s="649"/>
      <c r="AM29" s="464"/>
      <c r="AN29" s="359" t="s">
        <v>1052</v>
      </c>
      <c r="AO29" s="464"/>
      <c r="AP29" s="464"/>
      <c r="AQ29" s="9">
        <v>44150</v>
      </c>
      <c r="AR29" s="743" t="s">
        <v>1329</v>
      </c>
      <c r="AS29" s="739">
        <v>1</v>
      </c>
      <c r="AT29" s="10">
        <f t="shared" si="39"/>
        <v>1</v>
      </c>
      <c r="AU29" s="11">
        <f t="shared" si="40"/>
        <v>1</v>
      </c>
      <c r="AV29" s="736" t="str">
        <f t="shared" si="32"/>
        <v>OK</v>
      </c>
      <c r="AW29" s="737" t="s">
        <v>1328</v>
      </c>
      <c r="AX29" s="739"/>
      <c r="AY29" s="738" t="str">
        <f t="shared" si="41"/>
        <v>CUMPLIDA</v>
      </c>
      <c r="AZ29" s="9"/>
      <c r="BA29" s="737"/>
      <c r="BB29" s="737"/>
      <c r="BC29" s="7" t="str">
        <f t="shared" si="35"/>
        <v/>
      </c>
      <c r="BD29" s="12" t="str">
        <f t="shared" si="36"/>
        <v/>
      </c>
      <c r="BE29" s="736" t="str">
        <f t="shared" si="37"/>
        <v/>
      </c>
      <c r="BF29" s="737"/>
      <c r="BG29" s="737"/>
      <c r="BH29" s="738" t="str">
        <f t="shared" si="38"/>
        <v>INCUMPLIDA</v>
      </c>
      <c r="BI29" s="778"/>
      <c r="BJ29" s="778" t="str">
        <f t="shared" si="42"/>
        <v>CERRADO</v>
      </c>
    </row>
    <row r="30" spans="1:62" s="433" customFormat="1" ht="35.1" customHeight="1" x14ac:dyDescent="0.25">
      <c r="A30" s="661"/>
      <c r="B30" s="661"/>
      <c r="C30" s="662" t="s">
        <v>154</v>
      </c>
      <c r="D30" s="661"/>
      <c r="E30" s="891"/>
      <c r="F30" s="661">
        <v>2020</v>
      </c>
      <c r="G30" s="661">
        <v>2</v>
      </c>
      <c r="H30" s="662" t="s">
        <v>713</v>
      </c>
      <c r="I30" s="663" t="s">
        <v>866</v>
      </c>
      <c r="J30" s="662"/>
      <c r="K30" s="662" t="s">
        <v>1336</v>
      </c>
      <c r="L30" s="662" t="s">
        <v>1048</v>
      </c>
      <c r="M30" s="661">
        <v>1</v>
      </c>
      <c r="N30" s="662" t="s">
        <v>69</v>
      </c>
      <c r="O30" s="662" t="str">
        <f>IF(H30="","",VLOOKUP(H30,'[1]Procedimientos Publicar'!$C$6:$E$85,3,FALSE))</f>
        <v>SECRETARIA GENERAL</v>
      </c>
      <c r="P30" s="662" t="s">
        <v>168</v>
      </c>
      <c r="Q30" s="661"/>
      <c r="R30" s="661"/>
      <c r="S30" s="661"/>
      <c r="T30" s="664">
        <v>1</v>
      </c>
      <c r="U30" s="661"/>
      <c r="V30" s="665">
        <v>43831</v>
      </c>
      <c r="W30" s="665"/>
      <c r="X30" s="665">
        <v>44196</v>
      </c>
      <c r="Y30" s="665"/>
      <c r="Z30" s="661"/>
      <c r="AA30" s="661"/>
      <c r="AB30" s="666"/>
      <c r="AC30" s="667"/>
      <c r="AD30" s="460"/>
      <c r="AE30" s="464"/>
      <c r="AF30" s="464"/>
      <c r="AG30" s="462"/>
      <c r="AH30" s="747" t="s">
        <v>865</v>
      </c>
      <c r="AI30" s="464"/>
      <c r="AJ30" s="464">
        <v>0</v>
      </c>
      <c r="AK30" s="651"/>
      <c r="AL30" s="649"/>
      <c r="AM30" s="464"/>
      <c r="AN30" s="359" t="s">
        <v>1052</v>
      </c>
      <c r="AO30" s="464"/>
      <c r="AP30" s="464"/>
      <c r="AQ30" s="9">
        <v>44150</v>
      </c>
      <c r="AR30" s="871" t="s">
        <v>1380</v>
      </c>
      <c r="AS30" s="739">
        <v>0.8</v>
      </c>
      <c r="AT30" s="10">
        <f t="shared" si="39"/>
        <v>0.8</v>
      </c>
      <c r="AU30" s="11">
        <f t="shared" si="40"/>
        <v>0.8</v>
      </c>
      <c r="AV30" s="736" t="str">
        <f t="shared" si="32"/>
        <v>EN TERMINO</v>
      </c>
      <c r="AW30" s="737" t="s">
        <v>1330</v>
      </c>
      <c r="AX30" s="739"/>
      <c r="AY30" s="738" t="str">
        <f t="shared" si="41"/>
        <v>PENDIENTE</v>
      </c>
      <c r="AZ30" s="9"/>
      <c r="BA30" s="737"/>
      <c r="BB30" s="737"/>
      <c r="BC30" s="7" t="str">
        <f t="shared" si="35"/>
        <v/>
      </c>
      <c r="BD30" s="12" t="str">
        <f t="shared" si="36"/>
        <v/>
      </c>
      <c r="BE30" s="736" t="str">
        <f t="shared" si="37"/>
        <v/>
      </c>
      <c r="BF30" s="737"/>
      <c r="BG30" s="737"/>
      <c r="BH30" s="738" t="str">
        <f t="shared" si="38"/>
        <v>INCUMPLIDA</v>
      </c>
      <c r="BI30" s="778"/>
      <c r="BJ30" s="778" t="str">
        <f t="shared" si="42"/>
        <v>ABIERTO</v>
      </c>
    </row>
    <row r="31" spans="1:62" s="433" customFormat="1" ht="35.1" customHeight="1" x14ac:dyDescent="0.25">
      <c r="A31" s="661"/>
      <c r="B31" s="661"/>
      <c r="C31" s="662" t="s">
        <v>154</v>
      </c>
      <c r="D31" s="661"/>
      <c r="E31" s="891"/>
      <c r="F31" s="661">
        <v>2020</v>
      </c>
      <c r="G31" s="661">
        <v>3</v>
      </c>
      <c r="H31" s="662" t="s">
        <v>713</v>
      </c>
      <c r="I31" s="663" t="s">
        <v>867</v>
      </c>
      <c r="J31" s="662"/>
      <c r="K31" s="662" t="s">
        <v>1049</v>
      </c>
      <c r="L31" s="662" t="s">
        <v>1050</v>
      </c>
      <c r="M31" s="661">
        <v>1</v>
      </c>
      <c r="N31" s="662" t="s">
        <v>69</v>
      </c>
      <c r="O31" s="662" t="str">
        <f>IF(H31="","",VLOOKUP(H31,'[1]Procedimientos Publicar'!$C$6:$E$85,3,FALSE))</f>
        <v>SECRETARIA GENERAL</v>
      </c>
      <c r="P31" s="662" t="s">
        <v>168</v>
      </c>
      <c r="Q31" s="661"/>
      <c r="R31" s="661"/>
      <c r="S31" s="661"/>
      <c r="T31" s="664">
        <v>1</v>
      </c>
      <c r="U31" s="661"/>
      <c r="V31" s="665">
        <v>43831</v>
      </c>
      <c r="W31" s="665"/>
      <c r="X31" s="665">
        <v>44196</v>
      </c>
      <c r="Y31" s="665"/>
      <c r="Z31" s="661"/>
      <c r="AA31" s="661"/>
      <c r="AB31" s="666"/>
      <c r="AC31" s="667"/>
      <c r="AD31" s="460"/>
      <c r="AE31" s="464"/>
      <c r="AF31" s="464"/>
      <c r="AG31" s="462"/>
      <c r="AH31" s="747" t="s">
        <v>865</v>
      </c>
      <c r="AI31" s="464"/>
      <c r="AJ31" s="464">
        <v>0</v>
      </c>
      <c r="AK31" s="464"/>
      <c r="AL31" s="464"/>
      <c r="AM31" s="464"/>
      <c r="AN31" s="359" t="s">
        <v>1052</v>
      </c>
      <c r="AO31" s="464"/>
      <c r="AP31" s="464"/>
      <c r="AQ31" s="9">
        <v>44150</v>
      </c>
      <c r="AR31" s="743" t="s">
        <v>1331</v>
      </c>
      <c r="AS31" s="739">
        <v>0.8</v>
      </c>
      <c r="AT31" s="10">
        <f t="shared" si="39"/>
        <v>0.8</v>
      </c>
      <c r="AU31" s="11">
        <f t="shared" si="40"/>
        <v>0.8</v>
      </c>
      <c r="AV31" s="736" t="str">
        <f t="shared" si="32"/>
        <v>EN TERMINO</v>
      </c>
      <c r="AW31" s="737" t="s">
        <v>1330</v>
      </c>
      <c r="AX31" s="739"/>
      <c r="AY31" s="738" t="str">
        <f t="shared" si="41"/>
        <v>PENDIENTE</v>
      </c>
      <c r="AZ31" s="9"/>
      <c r="BA31" s="737"/>
      <c r="BB31" s="737"/>
      <c r="BC31" s="7" t="str">
        <f t="shared" si="35"/>
        <v/>
      </c>
      <c r="BD31" s="12" t="str">
        <f t="shared" si="36"/>
        <v/>
      </c>
      <c r="BE31" s="736" t="str">
        <f t="shared" si="37"/>
        <v/>
      </c>
      <c r="BF31" s="737"/>
      <c r="BG31" s="737"/>
      <c r="BH31" s="738" t="str">
        <f t="shared" si="38"/>
        <v>INCUMPLIDA</v>
      </c>
      <c r="BI31" s="778"/>
      <c r="BJ31" s="778" t="str">
        <f t="shared" si="42"/>
        <v>ABIERTO</v>
      </c>
    </row>
    <row r="32" spans="1:62" s="735" customFormat="1" ht="35.1" customHeight="1" x14ac:dyDescent="0.25">
      <c r="A32" s="828"/>
      <c r="B32" s="828"/>
      <c r="C32" s="804" t="s">
        <v>154</v>
      </c>
      <c r="D32" s="828"/>
      <c r="E32" s="892" t="s">
        <v>1273</v>
      </c>
      <c r="F32" s="828"/>
      <c r="G32" s="805">
        <v>1</v>
      </c>
      <c r="H32" s="804" t="s">
        <v>713</v>
      </c>
      <c r="I32" s="829" t="s">
        <v>1274</v>
      </c>
      <c r="J32" s="828"/>
      <c r="K32" s="829" t="s">
        <v>1388</v>
      </c>
      <c r="L32" s="829" t="s">
        <v>1048</v>
      </c>
      <c r="M32" s="830">
        <v>1</v>
      </c>
      <c r="N32" s="828"/>
      <c r="O32" s="804" t="str">
        <f>IF(H32="","",VLOOKUP(H32,'[1]Procedimientos Publicar'!$C$6:$E$85,3,FALSE))</f>
        <v>SECRETARIA GENERAL</v>
      </c>
      <c r="P32" s="804" t="s">
        <v>168</v>
      </c>
      <c r="Q32" s="828"/>
      <c r="R32" s="828"/>
      <c r="S32" s="828"/>
      <c r="T32" s="807">
        <v>1</v>
      </c>
      <c r="U32" s="880" t="s">
        <v>1396</v>
      </c>
      <c r="V32" s="831">
        <v>43831</v>
      </c>
      <c r="W32" s="831"/>
      <c r="X32" s="879">
        <v>44196</v>
      </c>
      <c r="Y32" s="833"/>
      <c r="Z32" s="803"/>
      <c r="AA32" s="806"/>
      <c r="AB32" s="808" t="str">
        <f>(IF(AA32="","",IF(OR($M32=0,$M32="",$Y32=""),"",AA32/$M32)))</f>
        <v/>
      </c>
      <c r="AC32" s="809" t="str">
        <f t="shared" ref="AC32:AC37" si="43">(IF(OR($T32="",AB32=""),"",IF(OR($T32=0,AB32=0),0,IF((AB32*100%)/$T32&gt;100%,100%,(AB32*100%)/$T32))))</f>
        <v/>
      </c>
      <c r="AD32" s="736" t="str">
        <f t="shared" ref="AD32:AD37" si="44">IF(AA32="","",IF(AC32&lt;100%, IF(AC32&lt;25%, "ALERTA","EN TERMINO"), IF(AC32=100%, "OK", "EN TERMINO")))</f>
        <v/>
      </c>
      <c r="AE32" s="578"/>
      <c r="AF32" s="739"/>
      <c r="AG32" s="738" t="str">
        <f>IF(AC32=100%,IF(AC32&gt;25%,"CUMPLIDA","PENDIENTE"),IF(AC32&lt;25%,"INCUMPLIDA","PENDIENTE"))</f>
        <v>PENDIENTE</v>
      </c>
      <c r="AQ32" s="9">
        <v>44150</v>
      </c>
      <c r="AR32" s="873" t="s">
        <v>1381</v>
      </c>
      <c r="AS32" s="826"/>
      <c r="AT32" s="826"/>
      <c r="AU32" s="826"/>
      <c r="AV32" s="826"/>
      <c r="AW32" s="877" t="s">
        <v>1386</v>
      </c>
      <c r="AX32" s="826"/>
      <c r="AY32" s="826"/>
      <c r="AZ32" s="826"/>
      <c r="BA32" s="826"/>
      <c r="BB32" s="826"/>
      <c r="BC32" s="826"/>
      <c r="BD32" s="826"/>
      <c r="BE32" s="826"/>
      <c r="BF32" s="826"/>
      <c r="BG32" s="826"/>
      <c r="BH32" s="826"/>
      <c r="BI32" s="826"/>
      <c r="BJ32" s="872" t="s">
        <v>1064</v>
      </c>
    </row>
    <row r="33" spans="1:62" s="735" customFormat="1" ht="35.1" customHeight="1" x14ac:dyDescent="0.25">
      <c r="A33" s="828"/>
      <c r="B33" s="828"/>
      <c r="C33" s="804" t="s">
        <v>154</v>
      </c>
      <c r="D33" s="828"/>
      <c r="E33" s="892"/>
      <c r="F33" s="828"/>
      <c r="G33" s="805">
        <v>2</v>
      </c>
      <c r="H33" s="804" t="s">
        <v>713</v>
      </c>
      <c r="I33" s="834" t="s">
        <v>1275</v>
      </c>
      <c r="J33" s="828"/>
      <c r="K33" s="835" t="s">
        <v>1389</v>
      </c>
      <c r="L33" s="878" t="s">
        <v>1390</v>
      </c>
      <c r="M33" s="830">
        <v>1</v>
      </c>
      <c r="N33" s="828"/>
      <c r="O33" s="804" t="str">
        <f>IF(H33="","",VLOOKUP(H33,'[1]Procedimientos Publicar'!$C$6:$E$85,3,FALSE))</f>
        <v>SECRETARIA GENERAL</v>
      </c>
      <c r="P33" s="804" t="s">
        <v>168</v>
      </c>
      <c r="Q33" s="828"/>
      <c r="R33" s="828"/>
      <c r="S33" s="828"/>
      <c r="T33" s="807">
        <v>1</v>
      </c>
      <c r="U33" s="880" t="s">
        <v>1397</v>
      </c>
      <c r="V33" s="879">
        <v>43831</v>
      </c>
      <c r="W33" s="879"/>
      <c r="X33" s="879">
        <v>44196</v>
      </c>
      <c r="Y33" s="833"/>
      <c r="Z33" s="803"/>
      <c r="AA33" s="806"/>
      <c r="AB33" s="808" t="str">
        <f t="shared" ref="AB33:AB37" si="45">(IF(AA33="","",IF(OR($M33=0,$M33="",$Y33=""),"",AA33/$M33)))</f>
        <v/>
      </c>
      <c r="AC33" s="809" t="str">
        <f t="shared" si="43"/>
        <v/>
      </c>
      <c r="AD33" s="736" t="str">
        <f t="shared" si="44"/>
        <v/>
      </c>
      <c r="AG33" s="738" t="str">
        <f t="shared" ref="AG33:AG37" si="46">IF(AC33=100%,IF(AC33&gt;25%,"CUMPLIDA","PENDIENTE"),IF(AC33&lt;25%,"INCUMPLIDA","PENDIENTE"))</f>
        <v>PENDIENTE</v>
      </c>
      <c r="AQ33" s="9">
        <v>44150</v>
      </c>
      <c r="AR33" s="874" t="s">
        <v>1382</v>
      </c>
      <c r="AS33" s="826"/>
      <c r="AT33" s="826"/>
      <c r="AU33" s="826"/>
      <c r="AV33" s="826"/>
      <c r="AW33" s="877" t="s">
        <v>1387</v>
      </c>
      <c r="AX33" s="826"/>
      <c r="AY33" s="826"/>
      <c r="AZ33" s="826"/>
      <c r="BA33" s="826"/>
      <c r="BB33" s="826"/>
      <c r="BC33" s="826"/>
      <c r="BD33" s="826"/>
      <c r="BE33" s="826"/>
      <c r="BF33" s="826"/>
      <c r="BG33" s="826"/>
      <c r="BH33" s="826"/>
      <c r="BI33" s="826"/>
      <c r="BJ33" s="872" t="s">
        <v>1064</v>
      </c>
    </row>
    <row r="34" spans="1:62" s="735" customFormat="1" ht="35.1" customHeight="1" x14ac:dyDescent="0.25">
      <c r="A34" s="828"/>
      <c r="B34" s="828"/>
      <c r="C34" s="804" t="s">
        <v>154</v>
      </c>
      <c r="D34" s="828"/>
      <c r="E34" s="892"/>
      <c r="F34" s="828"/>
      <c r="G34" s="805">
        <v>3</v>
      </c>
      <c r="H34" s="804" t="s">
        <v>713</v>
      </c>
      <c r="I34" s="835" t="s">
        <v>1276</v>
      </c>
      <c r="J34" s="828"/>
      <c r="K34" s="835" t="s">
        <v>1391</v>
      </c>
      <c r="L34" s="878" t="s">
        <v>1048</v>
      </c>
      <c r="M34" s="830">
        <v>2</v>
      </c>
      <c r="N34" s="828"/>
      <c r="O34" s="804" t="str">
        <f>IF(H34="","",VLOOKUP(H34,'[1]Procedimientos Publicar'!$C$6:$E$85,3,FALSE))</f>
        <v>SECRETARIA GENERAL</v>
      </c>
      <c r="P34" s="804" t="s">
        <v>168</v>
      </c>
      <c r="Q34" s="828"/>
      <c r="R34" s="828"/>
      <c r="S34" s="828"/>
      <c r="T34" s="807">
        <v>1</v>
      </c>
      <c r="U34" s="880" t="s">
        <v>1398</v>
      </c>
      <c r="V34" s="879">
        <v>43831</v>
      </c>
      <c r="W34" s="879"/>
      <c r="X34" s="879">
        <v>44196</v>
      </c>
      <c r="Y34" s="833"/>
      <c r="Z34" s="803"/>
      <c r="AA34" s="806"/>
      <c r="AB34" s="808" t="str">
        <f t="shared" si="45"/>
        <v/>
      </c>
      <c r="AC34" s="809" t="str">
        <f t="shared" si="43"/>
        <v/>
      </c>
      <c r="AD34" s="736" t="str">
        <f t="shared" si="44"/>
        <v/>
      </c>
      <c r="AG34" s="738" t="str">
        <f t="shared" si="46"/>
        <v>PENDIENTE</v>
      </c>
      <c r="AQ34" s="9">
        <v>44150</v>
      </c>
      <c r="AR34" s="875" t="s">
        <v>1383</v>
      </c>
      <c r="AS34" s="826"/>
      <c r="AT34" s="866" t="str">
        <f t="shared" ref="AT34" si="47">(IF(AS34="","",IF(OR($M34=0,$M34="",AQ34=""),"",AS34/$M34)))</f>
        <v/>
      </c>
      <c r="AU34" s="867" t="str">
        <f t="shared" ref="AU34" si="48">(IF(OR($T34="",AT34=""),"",IF(OR($T34=0,AT34=0),0,IF((AT34*100%)/$T34&gt;100%,100%,(AT34*100%)/$T34))))</f>
        <v/>
      </c>
      <c r="AV34" s="858" t="str">
        <f t="shared" ref="AV34" si="49">IF(AS34="","",IF(AU34&lt;100%, IF(AU34&lt;75%, "ALERTA","EN TERMINO"), IF(AU34=100%, "OK", "EN TERMINO")))</f>
        <v/>
      </c>
      <c r="AW34" s="871"/>
      <c r="AX34" s="859"/>
      <c r="AY34" s="860" t="str">
        <f t="shared" ref="AY34" si="50">IF(AU34=100%,IF(AU34&gt;75%,"CUMPLIDA","PENDIENTE"),IF(AU34&lt;75%,"INCUMPLIDA","PENDIENTE"))</f>
        <v>PENDIENTE</v>
      </c>
      <c r="AZ34" s="870"/>
      <c r="BA34" s="871"/>
      <c r="BB34" s="871"/>
      <c r="BC34" s="868" t="str">
        <f t="shared" ref="BC34" si="51">(IF(BB34="","",IF(OR($M34=0,$M34="",AZ34=""),"",BB34/$M34)))</f>
        <v/>
      </c>
      <c r="BD34" s="869" t="str">
        <f t="shared" ref="BD34" si="52">(IF(OR($T34="",BC34=""),"",IF(OR($T34=0,BC34=0),0,IF((BC34*100%)/$T34&gt;100%,100%,(BC34*100%)/$T34))))</f>
        <v/>
      </c>
      <c r="BE34" s="858" t="str">
        <f t="shared" ref="BE34" si="53">IF(BB34="","",IF(BD34&lt;100%, IF(BD34&lt;100%, "ALERTA","EN TERMINO"), IF(BD34=100%, "OK", "EN TERMINO")))</f>
        <v/>
      </c>
      <c r="BF34" s="871"/>
      <c r="BG34" s="871"/>
      <c r="BH34" s="860" t="str">
        <f t="shared" ref="BH34" si="54">IF(AL34=100%,"CUMPLIDA","INCUMPLIDA")</f>
        <v>INCUMPLIDA</v>
      </c>
      <c r="BI34" s="872"/>
      <c r="BJ34" s="872" t="str">
        <f t="shared" ref="BJ34" si="55">IF(AY34="CUMPLIDA","CERRADO","ABIERTO")</f>
        <v>ABIERTO</v>
      </c>
    </row>
    <row r="35" spans="1:62" s="690" customFormat="1" ht="35.1" customHeight="1" x14ac:dyDescent="0.2">
      <c r="A35" s="836"/>
      <c r="B35" s="836"/>
      <c r="C35" s="777" t="s">
        <v>154</v>
      </c>
      <c r="D35" s="836"/>
      <c r="E35" s="893" t="s">
        <v>1277</v>
      </c>
      <c r="F35" s="836"/>
      <c r="G35" s="836">
        <v>1</v>
      </c>
      <c r="H35" s="777" t="s">
        <v>713</v>
      </c>
      <c r="I35" s="837" t="s">
        <v>1278</v>
      </c>
      <c r="J35" s="836"/>
      <c r="K35" s="837" t="s">
        <v>1392</v>
      </c>
      <c r="L35" s="836" t="s">
        <v>877</v>
      </c>
      <c r="M35" s="836">
        <v>4</v>
      </c>
      <c r="N35" s="836"/>
      <c r="O35" s="777" t="str">
        <f>IF(H35="","",VLOOKUP(H35,'[1]Procedimientos Publicar'!$C$6:$E$85,3,FALSE))</f>
        <v>SECRETARIA GENERAL</v>
      </c>
      <c r="P35" s="777" t="s">
        <v>168</v>
      </c>
      <c r="Q35" s="836"/>
      <c r="R35" s="836"/>
      <c r="S35" s="836"/>
      <c r="T35" s="838">
        <v>1</v>
      </c>
      <c r="U35" s="881" t="s">
        <v>1396</v>
      </c>
      <c r="V35" s="839">
        <v>43831</v>
      </c>
      <c r="W35" s="839"/>
      <c r="X35" s="839">
        <v>44196</v>
      </c>
      <c r="Y35" s="840"/>
      <c r="Z35" s="810"/>
      <c r="AA35" s="810"/>
      <c r="AB35" s="492" t="str">
        <f t="shared" si="45"/>
        <v/>
      </c>
      <c r="AC35" s="493" t="str">
        <f t="shared" si="43"/>
        <v/>
      </c>
      <c r="AD35" s="736" t="str">
        <f t="shared" si="44"/>
        <v/>
      </c>
      <c r="AG35" s="738" t="str">
        <f t="shared" si="46"/>
        <v>PENDIENTE</v>
      </c>
      <c r="AQ35" s="9">
        <v>44150</v>
      </c>
      <c r="AR35" s="873" t="s">
        <v>1384</v>
      </c>
      <c r="AS35" s="827"/>
      <c r="AT35" s="866" t="str">
        <f t="shared" ref="AT35:AT37" si="56">(IF(AS35="","",IF(OR($M35=0,$M35="",AQ35=""),"",AS35/$M35)))</f>
        <v/>
      </c>
      <c r="AU35" s="867" t="str">
        <f t="shared" ref="AU35:AU37" si="57">(IF(OR($T35="",AT35=""),"",IF(OR($T35=0,AT35=0),0,IF((AT35*100%)/$T35&gt;100%,100%,(AT35*100%)/$T35))))</f>
        <v/>
      </c>
      <c r="AV35" s="858" t="str">
        <f t="shared" ref="AV35:AV37" si="58">IF(AS35="","",IF(AU35&lt;100%, IF(AU35&lt;75%, "ALERTA","EN TERMINO"), IF(AU35=100%, "OK", "EN TERMINO")))</f>
        <v/>
      </c>
      <c r="AW35" s="871"/>
      <c r="AX35" s="859"/>
      <c r="AY35" s="860" t="str">
        <f t="shared" ref="AY35:AY37" si="59">IF(AU35=100%,IF(AU35&gt;75%,"CUMPLIDA","PENDIENTE"),IF(AU35&lt;75%,"INCUMPLIDA","PENDIENTE"))</f>
        <v>PENDIENTE</v>
      </c>
      <c r="AZ35" s="870"/>
      <c r="BA35" s="871"/>
      <c r="BB35" s="871"/>
      <c r="BC35" s="868" t="str">
        <f t="shared" ref="BC35:BC37" si="60">(IF(BB35="","",IF(OR($M35=0,$M35="",AZ35=""),"",BB35/$M35)))</f>
        <v/>
      </c>
      <c r="BD35" s="869" t="str">
        <f t="shared" ref="BD35:BD37" si="61">(IF(OR($T35="",BC35=""),"",IF(OR($T35=0,BC35=0),0,IF((BC35*100%)/$T35&gt;100%,100%,(BC35*100%)/$T35))))</f>
        <v/>
      </c>
      <c r="BE35" s="858" t="str">
        <f t="shared" ref="BE35:BE37" si="62">IF(BB35="","",IF(BD35&lt;100%, IF(BD35&lt;100%, "ALERTA","EN TERMINO"), IF(BD35=100%, "OK", "EN TERMINO")))</f>
        <v/>
      </c>
      <c r="BF35" s="871"/>
      <c r="BG35" s="871"/>
      <c r="BH35" s="860" t="str">
        <f t="shared" ref="BH35:BH37" si="63">IF(AL35=100%,"CUMPLIDA","INCUMPLIDA")</f>
        <v>INCUMPLIDA</v>
      </c>
      <c r="BI35" s="872"/>
      <c r="BJ35" s="872" t="str">
        <f t="shared" ref="BJ35:BJ37" si="64">IF(AY35="CUMPLIDA","CERRADO","ABIERTO")</f>
        <v>ABIERTO</v>
      </c>
    </row>
    <row r="36" spans="1:62" s="690" customFormat="1" ht="35.1" customHeight="1" x14ac:dyDescent="0.2">
      <c r="A36" s="836"/>
      <c r="B36" s="836"/>
      <c r="C36" s="777" t="s">
        <v>154</v>
      </c>
      <c r="D36" s="836"/>
      <c r="E36" s="893"/>
      <c r="F36" s="836"/>
      <c r="G36" s="836">
        <v>2</v>
      </c>
      <c r="H36" s="777" t="s">
        <v>713</v>
      </c>
      <c r="I36" s="837" t="s">
        <v>1279</v>
      </c>
      <c r="J36" s="836"/>
      <c r="K36" s="837" t="s">
        <v>1393</v>
      </c>
      <c r="L36" s="836" t="s">
        <v>1394</v>
      </c>
      <c r="M36" s="836">
        <v>2</v>
      </c>
      <c r="N36" s="836"/>
      <c r="O36" s="777" t="str">
        <f>IF(H36="","",VLOOKUP(H36,'[1]Procedimientos Publicar'!$C$6:$E$85,3,FALSE))</f>
        <v>SECRETARIA GENERAL</v>
      </c>
      <c r="P36" s="777" t="s">
        <v>168</v>
      </c>
      <c r="Q36" s="836"/>
      <c r="R36" s="836"/>
      <c r="S36" s="836"/>
      <c r="T36" s="838">
        <v>1</v>
      </c>
      <c r="U36" s="881" t="s">
        <v>1399</v>
      </c>
      <c r="V36" s="839">
        <v>43831</v>
      </c>
      <c r="W36" s="839"/>
      <c r="X36" s="839">
        <v>44196</v>
      </c>
      <c r="Y36" s="840"/>
      <c r="Z36" s="810"/>
      <c r="AA36" s="810"/>
      <c r="AB36" s="492" t="str">
        <f t="shared" si="45"/>
        <v/>
      </c>
      <c r="AC36" s="493" t="str">
        <f t="shared" si="43"/>
        <v/>
      </c>
      <c r="AD36" s="736" t="str">
        <f t="shared" si="44"/>
        <v/>
      </c>
      <c r="AG36" s="738" t="str">
        <f t="shared" si="46"/>
        <v>PENDIENTE</v>
      </c>
      <c r="AQ36" s="9">
        <v>44150</v>
      </c>
      <c r="AR36" s="876" t="s">
        <v>1385</v>
      </c>
      <c r="AS36" s="827"/>
      <c r="AT36" s="866" t="str">
        <f t="shared" si="56"/>
        <v/>
      </c>
      <c r="AU36" s="867" t="str">
        <f t="shared" si="57"/>
        <v/>
      </c>
      <c r="AV36" s="858" t="str">
        <f t="shared" si="58"/>
        <v/>
      </c>
      <c r="AW36" s="871"/>
      <c r="AX36" s="859"/>
      <c r="AY36" s="860" t="str">
        <f t="shared" si="59"/>
        <v>PENDIENTE</v>
      </c>
      <c r="AZ36" s="870"/>
      <c r="BA36" s="871"/>
      <c r="BB36" s="871"/>
      <c r="BC36" s="868" t="str">
        <f t="shared" si="60"/>
        <v/>
      </c>
      <c r="BD36" s="869" t="str">
        <f t="shared" si="61"/>
        <v/>
      </c>
      <c r="BE36" s="858" t="str">
        <f t="shared" si="62"/>
        <v/>
      </c>
      <c r="BF36" s="871"/>
      <c r="BG36" s="871"/>
      <c r="BH36" s="860" t="str">
        <f t="shared" si="63"/>
        <v>INCUMPLIDA</v>
      </c>
      <c r="BI36" s="872"/>
      <c r="BJ36" s="872" t="str">
        <f t="shared" si="64"/>
        <v>ABIERTO</v>
      </c>
    </row>
    <row r="37" spans="1:62" s="690" customFormat="1" ht="35.1" customHeight="1" x14ac:dyDescent="0.2">
      <c r="A37" s="836"/>
      <c r="B37" s="836"/>
      <c r="C37" s="777" t="s">
        <v>154</v>
      </c>
      <c r="D37" s="836"/>
      <c r="E37" s="893"/>
      <c r="F37" s="836"/>
      <c r="G37" s="836">
        <v>3</v>
      </c>
      <c r="H37" s="777" t="s">
        <v>713</v>
      </c>
      <c r="I37" s="837" t="s">
        <v>1280</v>
      </c>
      <c r="J37" s="836"/>
      <c r="K37" s="837" t="s">
        <v>1395</v>
      </c>
      <c r="L37" s="836" t="s">
        <v>1390</v>
      </c>
      <c r="M37" s="836">
        <v>1</v>
      </c>
      <c r="N37" s="836"/>
      <c r="O37" s="777" t="str">
        <f>IF(H37="","",VLOOKUP(H37,'[1]Procedimientos Publicar'!$C$6:$E$85,3,FALSE))</f>
        <v>SECRETARIA GENERAL</v>
      </c>
      <c r="P37" s="777" t="s">
        <v>168</v>
      </c>
      <c r="Q37" s="836"/>
      <c r="R37" s="836"/>
      <c r="S37" s="836"/>
      <c r="T37" s="838">
        <v>1</v>
      </c>
      <c r="U37" s="881" t="s">
        <v>1397</v>
      </c>
      <c r="V37" s="839">
        <v>43831</v>
      </c>
      <c r="W37" s="839"/>
      <c r="X37" s="839">
        <v>44196</v>
      </c>
      <c r="Y37" s="840"/>
      <c r="Z37" s="810"/>
      <c r="AA37" s="810"/>
      <c r="AB37" s="492" t="str">
        <f t="shared" si="45"/>
        <v/>
      </c>
      <c r="AC37" s="493" t="str">
        <f t="shared" si="43"/>
        <v/>
      </c>
      <c r="AD37" s="736" t="str">
        <f t="shared" si="44"/>
        <v/>
      </c>
      <c r="AG37" s="738" t="str">
        <f t="shared" si="46"/>
        <v>PENDIENTE</v>
      </c>
      <c r="AQ37" s="9">
        <v>44150</v>
      </c>
      <c r="AR37" s="874" t="s">
        <v>1382</v>
      </c>
      <c r="AS37" s="827"/>
      <c r="AT37" s="866" t="str">
        <f t="shared" si="56"/>
        <v/>
      </c>
      <c r="AU37" s="867" t="str">
        <f t="shared" si="57"/>
        <v/>
      </c>
      <c r="AV37" s="858" t="str">
        <f t="shared" si="58"/>
        <v/>
      </c>
      <c r="AW37" s="871"/>
      <c r="AX37" s="859"/>
      <c r="AY37" s="860" t="str">
        <f t="shared" si="59"/>
        <v>PENDIENTE</v>
      </c>
      <c r="AZ37" s="870"/>
      <c r="BA37" s="871"/>
      <c r="BB37" s="871"/>
      <c r="BC37" s="868" t="str">
        <f t="shared" si="60"/>
        <v/>
      </c>
      <c r="BD37" s="869" t="str">
        <f t="shared" si="61"/>
        <v/>
      </c>
      <c r="BE37" s="858" t="str">
        <f t="shared" si="62"/>
        <v/>
      </c>
      <c r="BF37" s="871"/>
      <c r="BG37" s="871"/>
      <c r="BH37" s="860" t="str">
        <f t="shared" si="63"/>
        <v>INCUMPLIDA</v>
      </c>
      <c r="BI37" s="872"/>
      <c r="BJ37" s="872" t="str">
        <f t="shared" si="64"/>
        <v>ABIERTO</v>
      </c>
    </row>
    <row r="38" spans="1:62" s="354" customFormat="1" ht="69" customHeight="1" x14ac:dyDescent="0.25">
      <c r="C38" s="352"/>
      <c r="E38" s="382"/>
      <c r="H38" s="375"/>
      <c r="I38" s="278"/>
      <c r="J38" s="282"/>
      <c r="K38" s="24"/>
      <c r="L38" s="24"/>
      <c r="M38" s="143"/>
      <c r="N38" s="352"/>
      <c r="O38" s="352"/>
      <c r="P38" s="352"/>
      <c r="S38" s="24"/>
      <c r="T38" s="95"/>
      <c r="V38" s="18"/>
      <c r="W38" s="18"/>
      <c r="X38" s="18"/>
      <c r="Y38" s="96"/>
      <c r="Z38" s="283"/>
      <c r="AB38" s="270"/>
      <c r="AC38" s="273"/>
      <c r="AE38" s="25"/>
      <c r="AG38" s="357"/>
      <c r="BH38" s="357"/>
    </row>
    <row r="39" spans="1:62" s="354" customFormat="1" ht="69" customHeight="1" x14ac:dyDescent="0.25">
      <c r="C39" s="352"/>
      <c r="E39" s="382"/>
      <c r="H39" s="375"/>
      <c r="I39" s="148"/>
      <c r="J39" s="277"/>
      <c r="K39" s="24"/>
      <c r="L39" s="24"/>
      <c r="M39" s="143"/>
      <c r="N39" s="352"/>
      <c r="O39" s="352"/>
      <c r="P39" s="352"/>
      <c r="S39" s="24"/>
      <c r="T39" s="95"/>
      <c r="V39" s="18"/>
      <c r="W39" s="18"/>
      <c r="X39" s="18"/>
      <c r="Y39" s="96"/>
      <c r="Z39" s="25"/>
      <c r="AB39" s="270"/>
      <c r="AC39" s="273"/>
      <c r="AE39" s="148"/>
      <c r="AG39" s="357"/>
      <c r="BH39" s="357"/>
    </row>
    <row r="40" spans="1:62" s="354" customFormat="1" ht="69" customHeight="1" x14ac:dyDescent="0.25">
      <c r="C40" s="352"/>
      <c r="E40" s="382"/>
      <c r="H40" s="375"/>
      <c r="I40" s="148"/>
      <c r="J40" s="277"/>
      <c r="K40" s="24"/>
      <c r="L40" s="24"/>
      <c r="M40" s="143"/>
      <c r="N40" s="352"/>
      <c r="O40" s="352"/>
      <c r="P40" s="352"/>
      <c r="S40" s="24"/>
      <c r="T40" s="95"/>
      <c r="V40" s="18"/>
      <c r="W40" s="18"/>
      <c r="X40" s="18"/>
      <c r="Y40" s="96"/>
      <c r="Z40" s="25"/>
      <c r="AB40" s="270"/>
      <c r="AC40" s="273"/>
      <c r="AE40" s="148"/>
      <c r="AG40" s="357"/>
      <c r="BH40" s="357"/>
    </row>
    <row r="41" spans="1:62" s="354" customFormat="1" ht="69" customHeight="1" x14ac:dyDescent="0.25">
      <c r="C41" s="352"/>
      <c r="E41" s="382"/>
      <c r="H41" s="375"/>
      <c r="I41" s="148"/>
      <c r="J41" s="277"/>
      <c r="K41" s="24"/>
      <c r="L41" s="24"/>
      <c r="M41" s="143"/>
      <c r="N41" s="352"/>
      <c r="O41" s="352"/>
      <c r="P41" s="352"/>
      <c r="S41" s="24"/>
      <c r="T41" s="95"/>
      <c r="V41" s="18"/>
      <c r="W41" s="18"/>
      <c r="X41" s="18"/>
      <c r="Y41" s="96"/>
      <c r="Z41" s="25"/>
      <c r="AB41" s="270"/>
      <c r="AC41" s="273"/>
      <c r="AE41" s="148"/>
      <c r="AG41" s="357"/>
      <c r="BH41" s="357"/>
    </row>
    <row r="42" spans="1:62" s="354" customFormat="1" ht="69" customHeight="1" x14ac:dyDescent="0.2">
      <c r="C42" s="352"/>
      <c r="E42" s="382"/>
      <c r="H42" s="375"/>
      <c r="I42" s="148"/>
      <c r="J42" s="277"/>
      <c r="K42" s="25"/>
      <c r="L42" s="24"/>
      <c r="M42" s="143"/>
      <c r="N42" s="352"/>
      <c r="O42" s="352"/>
      <c r="P42" s="352"/>
      <c r="S42" s="25"/>
      <c r="T42" s="95"/>
      <c r="V42" s="18"/>
      <c r="W42" s="18"/>
      <c r="X42" s="18"/>
      <c r="Y42" s="96"/>
      <c r="Z42" s="280"/>
      <c r="AB42" s="270"/>
      <c r="AC42" s="273"/>
      <c r="AE42" s="104"/>
      <c r="BH42" s="357"/>
    </row>
    <row r="43" spans="1:62" s="354" customFormat="1" ht="69" customHeight="1" x14ac:dyDescent="0.25">
      <c r="C43" s="352"/>
      <c r="E43" s="383"/>
      <c r="H43" s="375"/>
      <c r="I43" s="148"/>
      <c r="N43" s="352"/>
      <c r="O43" s="352"/>
      <c r="P43" s="352"/>
      <c r="T43" s="95"/>
      <c r="X43" s="753"/>
      <c r="Y43" s="96"/>
      <c r="AB43" s="270"/>
      <c r="AC43" s="273"/>
      <c r="AG43" s="357"/>
      <c r="BH43" s="357"/>
    </row>
    <row r="44" spans="1:62" s="354" customFormat="1" ht="69" customHeight="1" x14ac:dyDescent="0.25">
      <c r="C44" s="352"/>
      <c r="E44" s="383"/>
      <c r="H44" s="375"/>
      <c r="I44" s="148"/>
      <c r="N44" s="352"/>
      <c r="O44" s="352"/>
      <c r="P44" s="352"/>
      <c r="T44" s="95"/>
      <c r="X44" s="753"/>
      <c r="Y44" s="96"/>
      <c r="AB44" s="270"/>
      <c r="AC44" s="273"/>
      <c r="AG44" s="357"/>
      <c r="BH44" s="357"/>
    </row>
    <row r="45" spans="1:62" s="354" customFormat="1" ht="69" customHeight="1" x14ac:dyDescent="0.25">
      <c r="C45" s="352"/>
      <c r="E45" s="383"/>
      <c r="H45" s="375"/>
      <c r="I45" s="284"/>
      <c r="N45" s="352"/>
      <c r="O45" s="352"/>
      <c r="P45" s="352"/>
      <c r="T45" s="95"/>
      <c r="X45" s="753"/>
      <c r="Y45" s="96"/>
      <c r="AB45" s="270"/>
      <c r="AC45" s="273"/>
      <c r="AG45" s="357"/>
      <c r="BH45" s="357"/>
    </row>
    <row r="46" spans="1:62" s="354" customFormat="1" ht="69" customHeight="1" x14ac:dyDescent="0.25">
      <c r="C46" s="352"/>
      <c r="E46" s="377"/>
      <c r="H46" s="176"/>
      <c r="I46" s="353"/>
      <c r="J46" s="353"/>
      <c r="K46" s="353"/>
      <c r="L46" s="285"/>
      <c r="N46" s="352"/>
      <c r="O46" s="352"/>
      <c r="P46" s="352"/>
      <c r="S46" s="353"/>
      <c r="T46" s="95"/>
      <c r="V46" s="376"/>
      <c r="W46" s="376"/>
      <c r="X46" s="376"/>
      <c r="Y46" s="96"/>
      <c r="Z46" s="353"/>
      <c r="AB46" s="270"/>
      <c r="AC46" s="273"/>
      <c r="AE46" s="269"/>
      <c r="AG46" s="357"/>
      <c r="BH46" s="357"/>
    </row>
    <row r="47" spans="1:62" s="354" customFormat="1" ht="69" customHeight="1" x14ac:dyDescent="0.25">
      <c r="C47" s="352"/>
      <c r="E47" s="377"/>
      <c r="H47" s="176"/>
      <c r="I47" s="287"/>
      <c r="J47" s="353"/>
      <c r="K47" s="353"/>
      <c r="L47" s="288"/>
      <c r="N47" s="352"/>
      <c r="O47" s="352"/>
      <c r="P47" s="352"/>
      <c r="S47" s="353"/>
      <c r="T47" s="95"/>
      <c r="V47" s="289"/>
      <c r="W47" s="290"/>
      <c r="X47" s="290"/>
      <c r="Y47" s="96"/>
      <c r="Z47" s="353"/>
      <c r="AB47" s="270"/>
      <c r="AC47" s="273"/>
      <c r="AE47" s="269"/>
      <c r="AG47" s="357"/>
      <c r="BH47" s="357"/>
    </row>
    <row r="48" spans="1:62" s="354" customFormat="1" ht="69" customHeight="1" x14ac:dyDescent="0.25">
      <c r="C48" s="352"/>
      <c r="E48" s="377"/>
      <c r="H48" s="176"/>
      <c r="I48" s="148"/>
      <c r="J48" s="148"/>
      <c r="K48" s="148"/>
      <c r="L48" s="284"/>
      <c r="N48" s="352"/>
      <c r="O48" s="352"/>
      <c r="P48" s="352"/>
      <c r="S48" s="148"/>
      <c r="T48" s="95"/>
      <c r="V48" s="376"/>
      <c r="W48" s="376"/>
      <c r="X48" s="376"/>
      <c r="Y48" s="96"/>
      <c r="Z48" s="353"/>
      <c r="AB48" s="270"/>
      <c r="AC48" s="273"/>
      <c r="AE48" s="353"/>
      <c r="BH48" s="357"/>
    </row>
    <row r="49" spans="3:60" s="354" customFormat="1" ht="69" customHeight="1" x14ac:dyDescent="0.25">
      <c r="C49" s="352"/>
      <c r="E49" s="382"/>
      <c r="H49" s="375"/>
      <c r="I49" s="275"/>
      <c r="J49" s="275"/>
      <c r="K49" s="275"/>
      <c r="L49" s="275"/>
      <c r="N49" s="352"/>
      <c r="O49" s="352"/>
      <c r="P49" s="375"/>
      <c r="S49" s="275"/>
      <c r="T49" s="95"/>
      <c r="V49" s="291"/>
      <c r="W49" s="291"/>
      <c r="X49" s="291"/>
      <c r="Y49" s="96"/>
      <c r="Z49" s="292"/>
      <c r="AB49" s="270"/>
      <c r="AC49" s="273"/>
      <c r="AE49" s="293"/>
      <c r="AG49" s="357"/>
      <c r="BH49" s="357"/>
    </row>
    <row r="50" spans="3:60" s="354" customFormat="1" ht="69" customHeight="1" x14ac:dyDescent="0.2">
      <c r="C50" s="352"/>
      <c r="E50" s="382"/>
      <c r="H50" s="375"/>
      <c r="I50" s="275"/>
      <c r="J50" s="294"/>
      <c r="K50" s="294"/>
      <c r="L50" s="294"/>
      <c r="N50" s="352"/>
      <c r="O50" s="352"/>
      <c r="P50" s="375"/>
      <c r="S50" s="294"/>
      <c r="T50" s="95"/>
      <c r="U50" s="294"/>
      <c r="V50" s="291"/>
      <c r="W50" s="291"/>
      <c r="X50" s="291"/>
      <c r="Y50" s="96"/>
      <c r="Z50" s="353"/>
      <c r="AB50" s="270"/>
      <c r="AC50" s="273"/>
      <c r="AE50" s="275"/>
      <c r="BH50" s="357"/>
    </row>
    <row r="51" spans="3:60" s="354" customFormat="1" ht="69" customHeight="1" x14ac:dyDescent="0.2">
      <c r="C51" s="352"/>
      <c r="E51" s="382"/>
      <c r="H51" s="375"/>
      <c r="I51" s="275"/>
      <c r="J51" s="294"/>
      <c r="K51" s="294"/>
      <c r="L51" s="294"/>
      <c r="N51" s="352"/>
      <c r="O51" s="352"/>
      <c r="P51" s="375"/>
      <c r="S51" s="294"/>
      <c r="T51" s="95"/>
      <c r="V51" s="291"/>
      <c r="W51" s="291"/>
      <c r="X51" s="291"/>
      <c r="Y51" s="96"/>
      <c r="Z51" s="353"/>
      <c r="AB51" s="270"/>
      <c r="AC51" s="273"/>
      <c r="AE51" s="353"/>
      <c r="AG51" s="357"/>
      <c r="BH51" s="357"/>
    </row>
    <row r="52" spans="3:60" s="354" customFormat="1" ht="69" customHeight="1" x14ac:dyDescent="0.2">
      <c r="C52" s="352"/>
      <c r="E52" s="382"/>
      <c r="H52" s="375"/>
      <c r="I52" s="275"/>
      <c r="J52" s="295"/>
      <c r="K52" s="275"/>
      <c r="L52" s="294"/>
      <c r="N52" s="352"/>
      <c r="O52" s="352"/>
      <c r="P52" s="294"/>
      <c r="S52" s="275"/>
      <c r="T52" s="95"/>
      <c r="V52" s="296"/>
      <c r="W52" s="296"/>
      <c r="X52" s="296"/>
      <c r="Y52" s="96"/>
      <c r="Z52" s="353"/>
      <c r="AB52" s="270"/>
      <c r="AC52" s="273"/>
      <c r="AE52" s="353"/>
      <c r="AG52" s="357"/>
      <c r="BH52" s="357"/>
    </row>
    <row r="53" spans="3:60" s="354" customFormat="1" ht="69" customHeight="1" x14ac:dyDescent="0.2">
      <c r="C53" s="352"/>
      <c r="E53" s="382"/>
      <c r="H53" s="375"/>
      <c r="I53" s="275"/>
      <c r="J53" s="294"/>
      <c r="K53" s="294"/>
      <c r="L53" s="294"/>
      <c r="N53" s="352"/>
      <c r="O53" s="352"/>
      <c r="P53" s="375"/>
      <c r="S53" s="294"/>
      <c r="T53" s="95"/>
      <c r="V53" s="291"/>
      <c r="W53" s="291"/>
      <c r="X53" s="291"/>
      <c r="Y53" s="96"/>
      <c r="Z53" s="353"/>
      <c r="AB53" s="270"/>
      <c r="AC53" s="273"/>
      <c r="AE53" s="269"/>
      <c r="AG53" s="357"/>
      <c r="BH53" s="357"/>
    </row>
    <row r="54" spans="3:60" s="354" customFormat="1" ht="69" customHeight="1" x14ac:dyDescent="0.25">
      <c r="C54" s="352"/>
      <c r="E54" s="384"/>
      <c r="H54" s="375"/>
      <c r="I54" s="148"/>
      <c r="J54" s="102"/>
      <c r="K54" s="102"/>
      <c r="L54" s="102"/>
      <c r="M54" s="103"/>
      <c r="N54" s="352"/>
      <c r="O54" s="352"/>
      <c r="P54" s="352"/>
      <c r="S54" s="102"/>
      <c r="T54" s="95"/>
      <c r="V54" s="18"/>
      <c r="W54" s="18"/>
      <c r="X54" s="18"/>
      <c r="Y54" s="96"/>
      <c r="Z54" s="15"/>
      <c r="AB54" s="270"/>
      <c r="AC54" s="273"/>
      <c r="AE54" s="272"/>
      <c r="AG54" s="357"/>
      <c r="BH54" s="357"/>
    </row>
    <row r="55" spans="3:60" s="354" customFormat="1" ht="69" customHeight="1" x14ac:dyDescent="0.25">
      <c r="C55" s="352"/>
      <c r="E55" s="384"/>
      <c r="H55" s="375"/>
      <c r="I55" s="148"/>
      <c r="J55" s="297"/>
      <c r="K55" s="102"/>
      <c r="L55" s="102"/>
      <c r="M55" s="106"/>
      <c r="N55" s="352"/>
      <c r="O55" s="352"/>
      <c r="P55" s="352"/>
      <c r="S55" s="102"/>
      <c r="T55" s="95"/>
      <c r="V55" s="107"/>
      <c r="W55" s="107"/>
      <c r="X55" s="107"/>
      <c r="Y55" s="96"/>
      <c r="Z55" s="15"/>
      <c r="AB55" s="270"/>
      <c r="AC55" s="273"/>
      <c r="AE55" s="272"/>
      <c r="AG55" s="357"/>
      <c r="BH55" s="357"/>
    </row>
    <row r="56" spans="3:60" s="354" customFormat="1" ht="69" customHeight="1" x14ac:dyDescent="0.25">
      <c r="C56" s="352"/>
      <c r="E56" s="384"/>
      <c r="H56" s="375"/>
      <c r="I56" s="284"/>
      <c r="J56" s="284"/>
      <c r="K56" s="15"/>
      <c r="L56" s="102"/>
      <c r="M56" s="103"/>
      <c r="N56" s="352"/>
      <c r="O56" s="352"/>
      <c r="P56" s="352"/>
      <c r="S56" s="15"/>
      <c r="T56" s="95"/>
      <c r="V56" s="18"/>
      <c r="W56" s="18"/>
      <c r="X56" s="18"/>
      <c r="Y56" s="96"/>
      <c r="Z56" s="15"/>
      <c r="AB56" s="270"/>
      <c r="AC56" s="273"/>
      <c r="AE56" s="17"/>
      <c r="AG56" s="357"/>
      <c r="BH56" s="357"/>
    </row>
    <row r="57" spans="3:60" s="354" customFormat="1" ht="69" customHeight="1" x14ac:dyDescent="0.25">
      <c r="C57" s="352"/>
      <c r="E57" s="384"/>
      <c r="H57" s="375"/>
      <c r="I57" s="298"/>
      <c r="J57" s="15"/>
      <c r="K57" s="15"/>
      <c r="L57" s="17"/>
      <c r="M57" s="111"/>
      <c r="N57" s="352"/>
      <c r="O57" s="352"/>
      <c r="P57" s="352"/>
      <c r="S57" s="15"/>
      <c r="T57" s="95"/>
      <c r="V57" s="18"/>
      <c r="W57" s="18"/>
      <c r="X57" s="18"/>
      <c r="Y57" s="96"/>
      <c r="Z57" s="15"/>
      <c r="AB57" s="270"/>
      <c r="AC57" s="273"/>
      <c r="AE57" s="272"/>
      <c r="AG57" s="357"/>
      <c r="BH57" s="357"/>
    </row>
    <row r="58" spans="3:60" s="354" customFormat="1" ht="69" customHeight="1" x14ac:dyDescent="0.25">
      <c r="C58" s="352"/>
      <c r="E58" s="384"/>
      <c r="H58" s="375"/>
      <c r="I58" s="148"/>
      <c r="J58" s="15"/>
      <c r="K58" s="15"/>
      <c r="L58" s="299"/>
      <c r="M58" s="113"/>
      <c r="N58" s="352"/>
      <c r="O58" s="352"/>
      <c r="P58" s="352"/>
      <c r="S58" s="15"/>
      <c r="T58" s="95"/>
      <c r="V58" s="18"/>
      <c r="W58" s="104"/>
      <c r="X58" s="654"/>
      <c r="Y58" s="96"/>
      <c r="Z58" s="15"/>
      <c r="AB58" s="270"/>
      <c r="AC58" s="273"/>
      <c r="AE58" s="17"/>
      <c r="AG58" s="357"/>
      <c r="BH58" s="357"/>
    </row>
    <row r="59" spans="3:60" s="354" customFormat="1" ht="69" customHeight="1" x14ac:dyDescent="0.25">
      <c r="C59" s="352"/>
      <c r="E59" s="384"/>
      <c r="H59" s="375"/>
      <c r="I59" s="284"/>
      <c r="J59" s="15"/>
      <c r="K59" s="24"/>
      <c r="L59" s="24"/>
      <c r="M59" s="103"/>
      <c r="N59" s="352"/>
      <c r="O59" s="352"/>
      <c r="P59" s="352"/>
      <c r="S59" s="24"/>
      <c r="T59" s="95"/>
      <c r="V59" s="18"/>
      <c r="W59" s="18"/>
      <c r="X59" s="18"/>
      <c r="Y59" s="96"/>
      <c r="Z59" s="15"/>
      <c r="AB59" s="270"/>
      <c r="AC59" s="273"/>
      <c r="AE59" s="1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row>
    <row r="60" spans="3:60" s="354" customFormat="1" ht="69" customHeight="1" x14ac:dyDescent="0.25">
      <c r="C60" s="352"/>
      <c r="E60" s="384"/>
      <c r="H60" s="375"/>
      <c r="I60" s="148"/>
      <c r="J60" s="15"/>
      <c r="K60" s="15"/>
      <c r="L60" s="15"/>
      <c r="M60" s="111"/>
      <c r="N60" s="352"/>
      <c r="O60" s="352"/>
      <c r="P60" s="352"/>
      <c r="S60" s="15"/>
      <c r="T60" s="95"/>
      <c r="V60" s="18"/>
      <c r="W60" s="18"/>
      <c r="X60" s="18"/>
      <c r="Y60" s="96"/>
      <c r="Z60" s="15"/>
      <c r="AB60" s="270"/>
      <c r="AC60" s="273"/>
      <c r="AE60" s="17"/>
      <c r="AG60" s="357"/>
      <c r="BH60" s="357"/>
    </row>
    <row r="61" spans="3:60" s="354" customFormat="1" ht="69" customHeight="1" x14ac:dyDescent="0.25">
      <c r="C61" s="352"/>
      <c r="E61" s="384"/>
      <c r="H61" s="375"/>
      <c r="I61" s="148"/>
      <c r="J61" s="15"/>
      <c r="K61" s="15"/>
      <c r="L61" s="15"/>
      <c r="M61" s="111"/>
      <c r="N61" s="352"/>
      <c r="O61" s="352"/>
      <c r="P61" s="352"/>
      <c r="S61" s="15"/>
      <c r="T61" s="95"/>
      <c r="V61" s="18"/>
      <c r="W61" s="18"/>
      <c r="X61" s="18"/>
      <c r="Y61" s="96"/>
      <c r="Z61" s="15"/>
      <c r="AB61" s="270"/>
      <c r="AC61" s="273"/>
      <c r="AE61" s="17"/>
      <c r="AG61" s="357"/>
      <c r="BH61" s="357"/>
    </row>
    <row r="62" spans="3:60" s="354" customFormat="1" ht="69" customHeight="1" x14ac:dyDescent="0.25">
      <c r="C62" s="352"/>
      <c r="E62" s="384"/>
      <c r="H62" s="375"/>
      <c r="I62" s="148"/>
      <c r="J62" s="15"/>
      <c r="K62" s="15"/>
      <c r="L62" s="15"/>
      <c r="M62" s="111"/>
      <c r="N62" s="352"/>
      <c r="O62" s="352"/>
      <c r="P62" s="352"/>
      <c r="S62" s="15"/>
      <c r="T62" s="95"/>
      <c r="V62" s="18"/>
      <c r="W62" s="18"/>
      <c r="X62" s="18"/>
      <c r="Y62" s="96"/>
      <c r="Z62" s="15"/>
      <c r="AB62" s="270"/>
      <c r="AC62" s="273"/>
      <c r="AE62" s="124"/>
      <c r="AG62" s="357"/>
      <c r="BH62" s="357"/>
    </row>
    <row r="63" spans="3:60" s="354" customFormat="1" ht="69" customHeight="1" x14ac:dyDescent="0.25">
      <c r="C63" s="352"/>
      <c r="E63" s="384"/>
      <c r="H63" s="375"/>
      <c r="I63" s="148"/>
      <c r="J63" s="24"/>
      <c r="K63" s="24"/>
      <c r="L63" s="24"/>
      <c r="M63" s="113"/>
      <c r="N63" s="352"/>
      <c r="O63" s="352"/>
      <c r="P63" s="352"/>
      <c r="S63" s="24"/>
      <c r="T63" s="95"/>
      <c r="V63" s="18"/>
      <c r="W63" s="18"/>
      <c r="X63" s="18"/>
      <c r="Y63" s="96"/>
      <c r="Z63" s="15"/>
      <c r="AB63" s="270"/>
      <c r="AC63" s="273"/>
      <c r="AE63" s="17"/>
      <c r="AG63" s="357"/>
      <c r="BH63" s="357"/>
    </row>
    <row r="64" spans="3:60" s="354" customFormat="1" ht="69" customHeight="1" x14ac:dyDescent="0.25">
      <c r="C64" s="352"/>
      <c r="E64" s="382"/>
      <c r="H64" s="375"/>
      <c r="I64" s="275"/>
      <c r="J64" s="300"/>
      <c r="N64" s="352"/>
      <c r="O64" s="352"/>
      <c r="P64" s="352"/>
      <c r="T64" s="95"/>
      <c r="X64" s="753"/>
      <c r="Y64" s="96"/>
      <c r="Z64" s="149"/>
      <c r="AB64" s="270"/>
      <c r="AC64" s="273"/>
      <c r="AE64" s="15"/>
      <c r="AG64" s="357"/>
      <c r="BH64" s="357"/>
    </row>
    <row r="65" spans="3:60" s="354" customFormat="1" ht="69" customHeight="1" x14ac:dyDescent="0.25">
      <c r="C65" s="352"/>
      <c r="E65" s="382"/>
      <c r="H65" s="375"/>
      <c r="I65" s="148"/>
      <c r="J65" s="300"/>
      <c r="N65" s="352"/>
      <c r="O65" s="352"/>
      <c r="P65" s="352"/>
      <c r="T65" s="95"/>
      <c r="X65" s="753"/>
      <c r="Y65" s="96"/>
      <c r="Z65" s="149"/>
      <c r="AB65" s="270"/>
      <c r="AC65" s="273"/>
      <c r="AE65" s="15"/>
      <c r="AG65" s="357"/>
      <c r="BH65" s="357"/>
    </row>
    <row r="66" spans="3:60" s="354" customFormat="1" ht="69" customHeight="1" x14ac:dyDescent="0.25">
      <c r="C66" s="352"/>
      <c r="E66" s="382"/>
      <c r="H66" s="375"/>
      <c r="I66" s="148"/>
      <c r="J66" s="300"/>
      <c r="N66" s="352"/>
      <c r="O66" s="352"/>
      <c r="P66" s="352"/>
      <c r="T66" s="95"/>
      <c r="X66" s="753"/>
      <c r="Y66" s="96"/>
      <c r="Z66" s="149"/>
      <c r="AB66" s="270"/>
      <c r="AC66" s="273"/>
      <c r="AE66" s="15"/>
      <c r="AG66" s="357"/>
      <c r="BH66" s="357"/>
    </row>
    <row r="67" spans="3:60" s="354" customFormat="1" ht="69" customHeight="1" x14ac:dyDescent="0.25">
      <c r="C67" s="352"/>
      <c r="E67" s="382"/>
      <c r="H67" s="375"/>
      <c r="I67" s="148"/>
      <c r="J67" s="300"/>
      <c r="N67" s="352"/>
      <c r="O67" s="352"/>
      <c r="P67" s="352"/>
      <c r="T67" s="95"/>
      <c r="X67" s="753"/>
      <c r="Y67" s="96"/>
      <c r="Z67" s="149"/>
      <c r="AB67" s="270"/>
      <c r="AC67" s="273"/>
      <c r="AE67" s="15"/>
      <c r="AG67" s="357"/>
      <c r="BH67" s="357"/>
    </row>
    <row r="68" spans="3:60" s="354" customFormat="1" ht="69" customHeight="1" x14ac:dyDescent="0.2">
      <c r="C68" s="352"/>
      <c r="E68" s="377"/>
      <c r="H68" s="375"/>
      <c r="I68" s="278"/>
      <c r="N68" s="352"/>
      <c r="O68" s="352"/>
      <c r="P68" s="352"/>
      <c r="T68" s="95"/>
      <c r="X68" s="753"/>
      <c r="Y68" s="96"/>
      <c r="Z68" s="280"/>
      <c r="AB68" s="270"/>
      <c r="AC68" s="273"/>
      <c r="AG68" s="357"/>
      <c r="BH68" s="357"/>
    </row>
    <row r="69" spans="3:60" s="354" customFormat="1" ht="69" customHeight="1" x14ac:dyDescent="0.25">
      <c r="C69" s="352"/>
      <c r="E69" s="377"/>
      <c r="H69" s="375"/>
      <c r="I69" s="148"/>
      <c r="J69" s="149"/>
      <c r="K69" s="24"/>
      <c r="L69" s="20"/>
      <c r="M69" s="143"/>
      <c r="N69" s="352"/>
      <c r="O69" s="352"/>
      <c r="P69" s="352"/>
      <c r="T69" s="95"/>
      <c r="U69" s="24"/>
      <c r="V69" s="301"/>
      <c r="W69" s="301"/>
      <c r="X69" s="301"/>
      <c r="Y69" s="96"/>
      <c r="Z69" s="24"/>
      <c r="AB69" s="270"/>
      <c r="AC69" s="273"/>
      <c r="AG69" s="357"/>
      <c r="BH69" s="357"/>
    </row>
    <row r="70" spans="3:60" s="354" customFormat="1" ht="69" customHeight="1" x14ac:dyDescent="0.25">
      <c r="C70" s="352"/>
      <c r="E70" s="377"/>
      <c r="H70" s="375"/>
      <c r="I70" s="148"/>
      <c r="J70" s="149"/>
      <c r="K70" s="17"/>
      <c r="L70" s="145"/>
      <c r="M70" s="113"/>
      <c r="N70" s="352"/>
      <c r="O70" s="352"/>
      <c r="P70" s="352"/>
      <c r="T70" s="95"/>
      <c r="U70" s="17"/>
      <c r="V70" s="301"/>
      <c r="W70" s="301"/>
      <c r="X70" s="301"/>
      <c r="Y70" s="96"/>
      <c r="Z70" s="24"/>
      <c r="AB70" s="270"/>
      <c r="AC70" s="273"/>
      <c r="AG70" s="357"/>
      <c r="BH70" s="357"/>
    </row>
    <row r="71" spans="3:60" s="354" customFormat="1" ht="69" customHeight="1" x14ac:dyDescent="0.2">
      <c r="C71" s="352"/>
      <c r="E71" s="377"/>
      <c r="H71" s="375"/>
      <c r="I71" s="353"/>
      <c r="J71" s="149"/>
      <c r="K71" s="353"/>
      <c r="L71" s="146"/>
      <c r="M71" s="353"/>
      <c r="N71" s="352"/>
      <c r="O71" s="352"/>
      <c r="P71" s="303"/>
      <c r="T71" s="95"/>
      <c r="U71" s="353"/>
      <c r="V71" s="286"/>
      <c r="W71" s="147"/>
      <c r="X71" s="147"/>
      <c r="Y71" s="96"/>
      <c r="Z71" s="311"/>
      <c r="AB71" s="270"/>
      <c r="AC71" s="273"/>
      <c r="AG71" s="357"/>
      <c r="BH71" s="357"/>
    </row>
    <row r="72" spans="3:60" s="354" customFormat="1" ht="69" customHeight="1" x14ac:dyDescent="0.2">
      <c r="C72" s="352"/>
      <c r="E72" s="377"/>
      <c r="H72" s="375"/>
      <c r="I72" s="148"/>
      <c r="J72" s="145"/>
      <c r="K72" s="16"/>
      <c r="L72" s="145"/>
      <c r="M72" s="113"/>
      <c r="N72" s="352"/>
      <c r="O72" s="352"/>
      <c r="P72" s="352"/>
      <c r="T72" s="95"/>
      <c r="U72" s="16"/>
      <c r="V72" s="301"/>
      <c r="W72" s="301"/>
      <c r="X72" s="301"/>
      <c r="Y72" s="96"/>
      <c r="Z72" s="311"/>
      <c r="AB72" s="270"/>
      <c r="AC72" s="273"/>
      <c r="AG72" s="357"/>
      <c r="BH72" s="357"/>
    </row>
    <row r="73" spans="3:60" s="354" customFormat="1" ht="69" customHeight="1" x14ac:dyDescent="0.2">
      <c r="C73" s="352"/>
      <c r="E73" s="377"/>
      <c r="H73" s="375"/>
      <c r="I73" s="278"/>
      <c r="N73" s="352"/>
      <c r="O73" s="352"/>
      <c r="T73" s="95"/>
      <c r="X73" s="753"/>
      <c r="Y73" s="96"/>
      <c r="Z73" s="280"/>
      <c r="AB73" s="270"/>
      <c r="AC73" s="273"/>
      <c r="AG73" s="357"/>
      <c r="BH73" s="357"/>
    </row>
    <row r="74" spans="3:60" s="354" customFormat="1" ht="69" customHeight="1" x14ac:dyDescent="0.2">
      <c r="C74" s="352"/>
      <c r="E74" s="377"/>
      <c r="H74" s="375"/>
      <c r="I74" s="278"/>
      <c r="N74" s="352"/>
      <c r="O74" s="352"/>
      <c r="T74" s="95"/>
      <c r="X74" s="753"/>
      <c r="Y74" s="96"/>
      <c r="Z74" s="280"/>
      <c r="AB74" s="270"/>
      <c r="AC74" s="273"/>
      <c r="AG74" s="357"/>
      <c r="BH74" s="357"/>
    </row>
    <row r="75" spans="3:60" s="354" customFormat="1" ht="69" customHeight="1" x14ac:dyDescent="0.25">
      <c r="C75" s="352"/>
      <c r="E75" s="377"/>
      <c r="H75" s="375"/>
      <c r="I75" s="148"/>
      <c r="N75" s="352"/>
      <c r="O75" s="352"/>
      <c r="P75" s="303"/>
      <c r="T75" s="95"/>
      <c r="X75" s="753"/>
      <c r="Y75" s="96"/>
      <c r="Z75" s="274"/>
      <c r="AB75" s="270"/>
      <c r="AC75" s="273"/>
      <c r="AG75" s="357"/>
      <c r="BH75" s="357"/>
    </row>
    <row r="76" spans="3:60" s="354" customFormat="1" ht="69" customHeight="1" x14ac:dyDescent="0.2">
      <c r="C76" s="352"/>
      <c r="E76" s="377"/>
      <c r="H76" s="176"/>
      <c r="I76" s="294"/>
      <c r="J76" s="145"/>
      <c r="K76" s="17"/>
      <c r="L76" s="17"/>
      <c r="N76" s="352"/>
      <c r="O76" s="352"/>
      <c r="P76" s="352"/>
      <c r="T76" s="95"/>
      <c r="U76" s="17"/>
      <c r="V76" s="301"/>
      <c r="W76" s="301"/>
      <c r="X76" s="301"/>
      <c r="Y76" s="96"/>
      <c r="Z76" s="274"/>
      <c r="AB76" s="270"/>
      <c r="AC76" s="273"/>
      <c r="AG76" s="357"/>
      <c r="BH76" s="357"/>
    </row>
    <row r="77" spans="3:60" s="354" customFormat="1" ht="69" customHeight="1" x14ac:dyDescent="0.25">
      <c r="C77" s="352"/>
      <c r="E77" s="377"/>
      <c r="H77" s="176"/>
      <c r="I77" s="278"/>
      <c r="J77" s="304"/>
      <c r="N77" s="352"/>
      <c r="O77" s="352"/>
      <c r="P77" s="352"/>
      <c r="T77" s="95"/>
      <c r="X77" s="753"/>
      <c r="Y77" s="96"/>
      <c r="AB77" s="270"/>
      <c r="AC77" s="273"/>
      <c r="AG77" s="357"/>
      <c r="BH77" s="357"/>
    </row>
    <row r="78" spans="3:60" s="354" customFormat="1" ht="69" customHeight="1" x14ac:dyDescent="0.2">
      <c r="C78" s="352"/>
      <c r="E78" s="377"/>
      <c r="H78" s="176"/>
      <c r="I78" s="305"/>
      <c r="J78" s="145"/>
      <c r="K78" s="17"/>
      <c r="L78" s="17"/>
      <c r="N78" s="352"/>
      <c r="O78" s="352"/>
      <c r="P78" s="352"/>
      <c r="T78" s="95"/>
      <c r="U78" s="17"/>
      <c r="V78" s="301"/>
      <c r="W78" s="301"/>
      <c r="X78" s="301"/>
      <c r="Y78" s="96"/>
      <c r="Z78" s="269"/>
      <c r="AB78" s="270"/>
      <c r="AC78" s="273"/>
      <c r="AG78" s="357"/>
      <c r="BH78" s="357"/>
    </row>
    <row r="79" spans="3:60" s="354" customFormat="1" ht="69" customHeight="1" x14ac:dyDescent="0.2">
      <c r="C79" s="352"/>
      <c r="E79" s="377"/>
      <c r="H79" s="176"/>
      <c r="I79" s="294"/>
      <c r="J79" s="306"/>
      <c r="K79" s="306"/>
      <c r="N79" s="352"/>
      <c r="O79" s="352"/>
      <c r="P79" s="352"/>
      <c r="T79" s="95"/>
      <c r="X79" s="753"/>
      <c r="Y79" s="96"/>
      <c r="AB79" s="270"/>
      <c r="AC79" s="273"/>
      <c r="AG79" s="357"/>
      <c r="BH79" s="357"/>
    </row>
    <row r="80" spans="3:60" s="354" customFormat="1" ht="69" customHeight="1" x14ac:dyDescent="0.2">
      <c r="C80" s="352"/>
      <c r="E80" s="384"/>
      <c r="H80" s="176"/>
      <c r="I80" s="307"/>
      <c r="K80" s="377"/>
      <c r="M80" s="308"/>
      <c r="N80" s="352"/>
      <c r="O80" s="352"/>
      <c r="P80" s="352"/>
      <c r="T80" s="95"/>
      <c r="V80" s="290"/>
      <c r="W80" s="290"/>
      <c r="X80" s="290"/>
      <c r="Y80" s="96"/>
      <c r="Z80" s="142"/>
      <c r="AB80" s="270"/>
      <c r="AC80" s="273"/>
      <c r="AG80" s="357"/>
      <c r="BH80" s="357"/>
    </row>
    <row r="81" spans="3:60" s="354" customFormat="1" ht="69" customHeight="1" x14ac:dyDescent="0.25">
      <c r="C81" s="352"/>
      <c r="E81" s="384"/>
      <c r="H81" s="176"/>
      <c r="I81" s="309"/>
      <c r="K81" s="377"/>
      <c r="M81" s="308"/>
      <c r="N81" s="352"/>
      <c r="O81" s="352"/>
      <c r="P81" s="352"/>
      <c r="T81" s="95"/>
      <c r="V81" s="290"/>
      <c r="W81" s="290"/>
      <c r="X81" s="290"/>
      <c r="Y81" s="96"/>
      <c r="Z81" s="142"/>
      <c r="AB81" s="270"/>
      <c r="AC81" s="273"/>
      <c r="AG81" s="357"/>
      <c r="BH81" s="357"/>
    </row>
    <row r="82" spans="3:60" s="354" customFormat="1" ht="69" customHeight="1" x14ac:dyDescent="0.25">
      <c r="C82" s="352"/>
      <c r="E82" s="384"/>
      <c r="H82" s="176"/>
      <c r="I82" s="309"/>
      <c r="K82" s="288"/>
      <c r="M82" s="308"/>
      <c r="N82" s="352"/>
      <c r="O82" s="352"/>
      <c r="P82" s="303"/>
      <c r="T82" s="95"/>
      <c r="V82" s="290"/>
      <c r="W82" s="290"/>
      <c r="X82" s="290"/>
      <c r="Y82" s="96"/>
      <c r="Z82" s="142"/>
      <c r="AB82" s="270"/>
      <c r="AC82" s="273"/>
      <c r="AG82" s="357"/>
      <c r="BH82" s="357"/>
    </row>
    <row r="83" spans="3:60" s="354" customFormat="1" ht="69" customHeight="1" x14ac:dyDescent="0.2">
      <c r="C83" s="352"/>
      <c r="E83" s="384"/>
      <c r="H83" s="176"/>
      <c r="I83" s="310"/>
      <c r="M83" s="308"/>
      <c r="N83" s="352"/>
      <c r="O83" s="352"/>
      <c r="P83" s="352"/>
      <c r="T83" s="95"/>
      <c r="V83" s="290"/>
      <c r="W83" s="290"/>
      <c r="X83" s="290"/>
      <c r="Y83" s="96"/>
      <c r="Z83" s="280"/>
      <c r="AB83" s="270"/>
      <c r="AC83" s="273"/>
      <c r="AG83" s="357"/>
      <c r="BH83" s="357"/>
    </row>
    <row r="84" spans="3:60" s="354" customFormat="1" ht="69" customHeight="1" x14ac:dyDescent="0.2">
      <c r="C84" s="352"/>
      <c r="E84" s="384"/>
      <c r="H84" s="176"/>
      <c r="I84" s="310"/>
      <c r="M84" s="308"/>
      <c r="N84" s="352"/>
      <c r="O84" s="352"/>
      <c r="P84" s="352"/>
      <c r="T84" s="95"/>
      <c r="V84" s="290"/>
      <c r="W84" s="290"/>
      <c r="X84" s="290"/>
      <c r="Y84" s="96"/>
      <c r="Z84" s="280"/>
      <c r="AB84" s="270"/>
      <c r="AC84" s="273"/>
      <c r="AG84" s="357"/>
      <c r="BH84" s="357"/>
    </row>
    <row r="85" spans="3:60" s="354" customFormat="1" ht="69" customHeight="1" x14ac:dyDescent="0.25">
      <c r="C85" s="352"/>
      <c r="E85" s="384"/>
      <c r="H85" s="176"/>
      <c r="I85" s="309"/>
      <c r="M85" s="308"/>
      <c r="N85" s="352"/>
      <c r="O85" s="352"/>
      <c r="P85" s="302"/>
      <c r="T85" s="95"/>
      <c r="V85" s="290"/>
      <c r="W85" s="290"/>
      <c r="X85" s="290"/>
      <c r="Y85" s="96"/>
      <c r="Z85" s="142"/>
      <c r="AB85" s="270"/>
      <c r="AC85" s="273"/>
      <c r="AG85" s="357"/>
      <c r="BH85" s="357"/>
    </row>
    <row r="86" spans="3:60" s="354" customFormat="1" ht="69" customHeight="1" x14ac:dyDescent="0.25">
      <c r="C86" s="352"/>
      <c r="E86" s="384"/>
      <c r="H86" s="176"/>
      <c r="I86" s="309"/>
      <c r="M86" s="308"/>
      <c r="N86" s="352"/>
      <c r="O86" s="352"/>
      <c r="P86" s="302"/>
      <c r="T86" s="95"/>
      <c r="V86" s="290"/>
      <c r="W86" s="290"/>
      <c r="X86" s="290"/>
      <c r="Y86" s="96"/>
      <c r="Z86" s="142"/>
      <c r="AB86" s="270"/>
      <c r="AC86" s="273"/>
      <c r="AG86" s="357"/>
      <c r="BH86" s="357"/>
    </row>
    <row r="87" spans="3:60" s="354" customFormat="1" ht="69" customHeight="1" x14ac:dyDescent="0.25">
      <c r="C87" s="352"/>
      <c r="E87" s="384"/>
      <c r="H87" s="176"/>
      <c r="I87" s="309"/>
      <c r="J87" s="145"/>
      <c r="K87" s="352"/>
      <c r="L87" s="288"/>
      <c r="M87" s="308"/>
      <c r="N87" s="352"/>
      <c r="O87" s="352"/>
      <c r="P87" s="176"/>
      <c r="S87" s="352"/>
      <c r="T87" s="95"/>
      <c r="V87" s="301"/>
      <c r="W87" s="301"/>
      <c r="X87" s="301"/>
      <c r="Y87" s="96"/>
      <c r="Z87" s="142"/>
      <c r="AB87" s="270"/>
      <c r="AC87" s="273"/>
      <c r="AG87" s="357"/>
      <c r="BH87" s="357"/>
    </row>
    <row r="88" spans="3:60" s="354" customFormat="1" ht="69" customHeight="1" x14ac:dyDescent="0.2">
      <c r="C88" s="352"/>
      <c r="E88" s="384"/>
      <c r="H88" s="176"/>
      <c r="I88" s="311"/>
      <c r="J88" s="303"/>
      <c r="K88" s="303"/>
      <c r="L88" s="303"/>
      <c r="M88" s="176"/>
      <c r="N88" s="352"/>
      <c r="O88" s="352"/>
      <c r="P88" s="352"/>
      <c r="T88" s="95"/>
      <c r="V88" s="301"/>
      <c r="W88" s="301"/>
      <c r="X88" s="301"/>
      <c r="Y88" s="96"/>
      <c r="Z88" s="280"/>
      <c r="AB88" s="270"/>
      <c r="AC88" s="273"/>
      <c r="AG88" s="357"/>
      <c r="BH88" s="357"/>
    </row>
    <row r="89" spans="3:60" s="354" customFormat="1" ht="69" customHeight="1" x14ac:dyDescent="0.25">
      <c r="C89" s="352"/>
      <c r="E89" s="384"/>
      <c r="H89" s="176"/>
      <c r="I89" s="284"/>
      <c r="J89" s="145"/>
      <c r="K89" s="176"/>
      <c r="L89" s="176"/>
      <c r="M89" s="176"/>
      <c r="N89" s="352"/>
      <c r="O89" s="352"/>
      <c r="P89" s="176"/>
      <c r="S89" s="176"/>
      <c r="T89" s="95"/>
      <c r="V89" s="301"/>
      <c r="W89" s="301"/>
      <c r="X89" s="301"/>
      <c r="Y89" s="96"/>
      <c r="Z89" s="142"/>
      <c r="AB89" s="270"/>
      <c r="AC89" s="273"/>
      <c r="AG89" s="357"/>
      <c r="BH89" s="357"/>
    </row>
    <row r="90" spans="3:60" s="354" customFormat="1" ht="69" customHeight="1" x14ac:dyDescent="0.25">
      <c r="C90" s="352"/>
      <c r="E90" s="384"/>
      <c r="H90" s="176"/>
      <c r="I90" s="284"/>
      <c r="J90" s="145"/>
      <c r="K90" s="176"/>
      <c r="L90" s="176"/>
      <c r="M90" s="176"/>
      <c r="N90" s="352"/>
      <c r="O90" s="352"/>
      <c r="P90" s="176"/>
      <c r="S90" s="176"/>
      <c r="T90" s="95"/>
      <c r="V90" s="301"/>
      <c r="W90" s="301"/>
      <c r="X90" s="301"/>
      <c r="Y90" s="96"/>
      <c r="Z90" s="176"/>
      <c r="AB90" s="270"/>
      <c r="AC90" s="273"/>
      <c r="AG90" s="357"/>
      <c r="BH90" s="357"/>
    </row>
    <row r="91" spans="3:60" s="354" customFormat="1" ht="69" customHeight="1" x14ac:dyDescent="0.25">
      <c r="C91" s="352"/>
      <c r="E91" s="384"/>
      <c r="H91" s="176"/>
      <c r="I91" s="284"/>
      <c r="J91" s="145"/>
      <c r="K91" s="176"/>
      <c r="L91" s="176"/>
      <c r="M91" s="176"/>
      <c r="N91" s="352"/>
      <c r="O91" s="352"/>
      <c r="P91" s="176"/>
      <c r="S91" s="176"/>
      <c r="T91" s="95"/>
      <c r="V91" s="301"/>
      <c r="W91" s="301"/>
      <c r="X91" s="301"/>
      <c r="Y91" s="96"/>
      <c r="Z91" s="24"/>
      <c r="AB91" s="270"/>
      <c r="AC91" s="273"/>
      <c r="AG91" s="357"/>
      <c r="BH91" s="357"/>
    </row>
    <row r="92" spans="3:60" s="354" customFormat="1" ht="69" customHeight="1" x14ac:dyDescent="0.25">
      <c r="C92" s="352"/>
      <c r="E92" s="384"/>
      <c r="H92" s="176"/>
      <c r="I92" s="284"/>
      <c r="J92" s="145"/>
      <c r="K92" s="176"/>
      <c r="L92" s="176"/>
      <c r="M92" s="176"/>
      <c r="N92" s="352"/>
      <c r="O92" s="352"/>
      <c r="P92" s="176"/>
      <c r="S92" s="176"/>
      <c r="T92" s="95"/>
      <c r="V92" s="301"/>
      <c r="W92" s="301"/>
      <c r="X92" s="301"/>
      <c r="Y92" s="96"/>
      <c r="Z92" s="24"/>
      <c r="AB92" s="270"/>
      <c r="AC92" s="273"/>
      <c r="AG92" s="357"/>
      <c r="BH92" s="357"/>
    </row>
    <row r="93" spans="3:60" s="354" customFormat="1" ht="69" customHeight="1" x14ac:dyDescent="0.25">
      <c r="C93" s="352"/>
      <c r="E93" s="384"/>
      <c r="H93" s="176"/>
      <c r="I93" s="284"/>
      <c r="J93" s="145"/>
      <c r="K93" s="176"/>
      <c r="L93" s="176"/>
      <c r="M93" s="176"/>
      <c r="N93" s="352"/>
      <c r="O93" s="352"/>
      <c r="P93" s="176"/>
      <c r="S93" s="176"/>
      <c r="T93" s="95"/>
      <c r="V93" s="301"/>
      <c r="W93" s="301"/>
      <c r="X93" s="301"/>
      <c r="Y93" s="96"/>
      <c r="Z93" s="24"/>
      <c r="AB93" s="270"/>
      <c r="AC93" s="273"/>
      <c r="AG93" s="357"/>
      <c r="BH93" s="357"/>
    </row>
    <row r="94" spans="3:60" s="354" customFormat="1" ht="69" customHeight="1" x14ac:dyDescent="0.25">
      <c r="C94" s="352"/>
      <c r="E94" s="384"/>
      <c r="H94" s="176"/>
      <c r="I94" s="284"/>
      <c r="J94" s="145"/>
      <c r="K94" s="176"/>
      <c r="L94" s="176"/>
      <c r="M94" s="176"/>
      <c r="N94" s="352"/>
      <c r="O94" s="352"/>
      <c r="P94" s="176"/>
      <c r="S94" s="176"/>
      <c r="T94" s="95"/>
      <c r="V94" s="301"/>
      <c r="W94" s="301"/>
      <c r="X94" s="301"/>
      <c r="Y94" s="96"/>
      <c r="Z94" s="176"/>
      <c r="AB94" s="270"/>
      <c r="AC94" s="273"/>
      <c r="AG94" s="357"/>
      <c r="BH94" s="357"/>
    </row>
    <row r="95" spans="3:60" s="354" customFormat="1" ht="69" customHeight="1" x14ac:dyDescent="0.25">
      <c r="C95" s="352"/>
      <c r="E95" s="377"/>
      <c r="H95" s="375"/>
      <c r="I95" s="296"/>
      <c r="J95" s="145"/>
      <c r="N95" s="352"/>
      <c r="O95" s="352"/>
      <c r="P95" s="352"/>
      <c r="T95" s="95"/>
      <c r="X95" s="753"/>
      <c r="Y95" s="96"/>
      <c r="Z95" s="176"/>
      <c r="AB95" s="270"/>
      <c r="AC95" s="273"/>
      <c r="AG95" s="357"/>
      <c r="BH95" s="357"/>
    </row>
    <row r="96" spans="3:60" s="354" customFormat="1" ht="69" customHeight="1" x14ac:dyDescent="0.25">
      <c r="C96" s="352"/>
      <c r="E96" s="377"/>
      <c r="H96" s="375"/>
      <c r="I96" s="378"/>
      <c r="N96" s="352"/>
      <c r="O96" s="352"/>
      <c r="P96" s="352"/>
      <c r="T96" s="95"/>
      <c r="X96" s="753"/>
      <c r="Y96" s="96"/>
      <c r="AB96" s="270"/>
      <c r="AC96" s="273"/>
      <c r="AG96" s="357"/>
      <c r="BH96" s="357"/>
    </row>
    <row r="97" spans="3:60" s="354" customFormat="1" ht="69" customHeight="1" x14ac:dyDescent="0.25">
      <c r="C97" s="352"/>
      <c r="E97" s="377"/>
      <c r="H97" s="375"/>
      <c r="I97" s="296"/>
      <c r="J97" s="145"/>
      <c r="K97" s="176"/>
      <c r="L97" s="176"/>
      <c r="M97" s="176"/>
      <c r="N97" s="352"/>
      <c r="O97" s="352"/>
      <c r="P97" s="176"/>
      <c r="S97" s="176"/>
      <c r="T97" s="95"/>
      <c r="V97" s="301"/>
      <c r="W97" s="301"/>
      <c r="X97" s="301"/>
      <c r="Y97" s="96"/>
      <c r="Z97" s="176"/>
      <c r="AB97" s="270"/>
      <c r="AC97" s="273"/>
      <c r="AG97" s="357"/>
      <c r="BH97" s="357"/>
    </row>
    <row r="98" spans="3:60" s="354" customFormat="1" ht="69" customHeight="1" x14ac:dyDescent="0.25">
      <c r="C98" s="352"/>
      <c r="E98" s="377"/>
      <c r="H98" s="375"/>
      <c r="I98" s="296"/>
      <c r="J98" s="145"/>
      <c r="K98" s="176"/>
      <c r="L98" s="176"/>
      <c r="M98" s="317"/>
      <c r="N98" s="352"/>
      <c r="O98" s="352"/>
      <c r="P98" s="176"/>
      <c r="S98" s="176"/>
      <c r="T98" s="95"/>
      <c r="V98" s="301"/>
      <c r="W98" s="301"/>
      <c r="X98" s="301"/>
      <c r="Y98" s="96"/>
      <c r="Z98" s="176"/>
      <c r="AB98" s="270"/>
      <c r="AC98" s="273"/>
      <c r="AG98" s="357"/>
      <c r="BH98" s="357"/>
    </row>
    <row r="99" spans="3:60" s="354" customFormat="1" ht="69" customHeight="1" x14ac:dyDescent="0.25">
      <c r="C99" s="352"/>
      <c r="E99" s="377"/>
      <c r="H99" s="375"/>
      <c r="I99" s="296"/>
      <c r="J99" s="145"/>
      <c r="K99" s="176"/>
      <c r="L99" s="176"/>
      <c r="M99" s="317"/>
      <c r="N99" s="352"/>
      <c r="O99" s="352"/>
      <c r="P99" s="176"/>
      <c r="S99" s="176"/>
      <c r="T99" s="95"/>
      <c r="V99" s="301"/>
      <c r="W99" s="301"/>
      <c r="X99" s="301"/>
      <c r="Y99" s="96"/>
      <c r="Z99" s="176"/>
      <c r="AB99" s="270"/>
      <c r="AC99" s="273"/>
      <c r="AG99" s="357"/>
      <c r="BH99" s="357"/>
    </row>
    <row r="100" spans="3:60" s="354" customFormat="1" ht="69" customHeight="1" x14ac:dyDescent="0.25">
      <c r="C100" s="352"/>
      <c r="E100" s="377"/>
      <c r="H100" s="176"/>
      <c r="I100" s="274"/>
      <c r="J100" s="145"/>
      <c r="K100" s="176"/>
      <c r="L100" s="176"/>
      <c r="M100" s="317"/>
      <c r="N100" s="352"/>
      <c r="O100" s="352"/>
      <c r="P100" s="352"/>
      <c r="S100" s="176"/>
      <c r="T100" s="95"/>
      <c r="V100" s="301"/>
      <c r="W100" s="301"/>
      <c r="X100" s="301"/>
      <c r="Y100" s="96"/>
      <c r="Z100" s="176"/>
      <c r="AB100" s="270"/>
      <c r="AC100" s="273"/>
      <c r="AG100" s="357"/>
      <c r="BH100" s="357"/>
    </row>
    <row r="101" spans="3:60" s="354" customFormat="1" ht="69" customHeight="1" x14ac:dyDescent="0.25">
      <c r="C101" s="352"/>
      <c r="E101" s="377"/>
      <c r="H101" s="176"/>
      <c r="I101" s="274"/>
      <c r="J101" s="145"/>
      <c r="K101" s="176"/>
      <c r="L101" s="176"/>
      <c r="M101" s="317"/>
      <c r="N101" s="352"/>
      <c r="O101" s="352"/>
      <c r="P101" s="352"/>
      <c r="S101" s="176"/>
      <c r="T101" s="95"/>
      <c r="V101" s="301"/>
      <c r="W101" s="301"/>
      <c r="X101" s="301"/>
      <c r="Y101" s="96"/>
      <c r="Z101" s="176"/>
      <c r="AB101" s="270"/>
      <c r="AC101" s="273"/>
      <c r="AG101" s="357"/>
      <c r="BH101" s="357"/>
    </row>
    <row r="102" spans="3:60" s="354" customFormat="1" ht="69" customHeight="1" x14ac:dyDescent="0.25">
      <c r="C102" s="352"/>
      <c r="E102" s="377"/>
      <c r="H102" s="176"/>
      <c r="I102" s="272"/>
      <c r="J102" s="145"/>
      <c r="K102" s="176"/>
      <c r="L102" s="352"/>
      <c r="M102" s="317"/>
      <c r="N102" s="352"/>
      <c r="O102" s="352"/>
      <c r="P102" s="352"/>
      <c r="S102" s="176"/>
      <c r="T102" s="95"/>
      <c r="U102" s="176"/>
      <c r="V102" s="301"/>
      <c r="W102" s="301"/>
      <c r="X102" s="301"/>
      <c r="Y102" s="96"/>
      <c r="Z102" s="176"/>
      <c r="AB102" s="270"/>
      <c r="AC102" s="273"/>
      <c r="AG102" s="357"/>
      <c r="BH102" s="357"/>
    </row>
    <row r="103" spans="3:60" s="354" customFormat="1" ht="69" customHeight="1" x14ac:dyDescent="0.25">
      <c r="C103" s="352"/>
      <c r="E103" s="377"/>
      <c r="H103" s="176"/>
      <c r="I103" s="272"/>
      <c r="J103" s="145"/>
      <c r="K103" s="176"/>
      <c r="L103" s="352"/>
      <c r="M103" s="317"/>
      <c r="N103" s="352"/>
      <c r="O103" s="352"/>
      <c r="P103" s="352"/>
      <c r="S103" s="176"/>
      <c r="T103" s="95"/>
      <c r="U103" s="176"/>
      <c r="V103" s="301"/>
      <c r="W103" s="301"/>
      <c r="X103" s="301"/>
      <c r="Y103" s="96"/>
      <c r="Z103" s="176"/>
      <c r="AB103" s="270"/>
      <c r="AC103" s="273"/>
      <c r="AG103" s="357"/>
      <c r="BH103" s="357"/>
    </row>
    <row r="104" spans="3:60" s="354" customFormat="1" ht="69" customHeight="1" x14ac:dyDescent="0.25">
      <c r="C104" s="352"/>
      <c r="E104" s="377"/>
      <c r="H104" s="176"/>
      <c r="I104" s="272"/>
      <c r="J104" s="145"/>
      <c r="K104" s="176"/>
      <c r="L104" s="352"/>
      <c r="M104" s="317"/>
      <c r="N104" s="352"/>
      <c r="O104" s="352"/>
      <c r="P104" s="352"/>
      <c r="S104" s="176"/>
      <c r="T104" s="95"/>
      <c r="U104" s="176"/>
      <c r="V104" s="301"/>
      <c r="W104" s="301"/>
      <c r="X104" s="301"/>
      <c r="Y104" s="96"/>
      <c r="Z104" s="176"/>
      <c r="AB104" s="270"/>
      <c r="AC104" s="273"/>
      <c r="AG104" s="357"/>
      <c r="BH104" s="357"/>
    </row>
    <row r="105" spans="3:60" s="354" customFormat="1" ht="69" customHeight="1" x14ac:dyDescent="0.25">
      <c r="C105" s="352"/>
      <c r="E105" s="377"/>
      <c r="H105" s="176"/>
      <c r="I105" s="272"/>
      <c r="J105" s="145"/>
      <c r="K105" s="176"/>
      <c r="L105" s="352"/>
      <c r="M105" s="317"/>
      <c r="N105" s="352"/>
      <c r="O105" s="352"/>
      <c r="P105" s="352"/>
      <c r="S105" s="176"/>
      <c r="T105" s="95"/>
      <c r="U105" s="176"/>
      <c r="V105" s="301"/>
      <c r="W105" s="301"/>
      <c r="X105" s="301"/>
      <c r="Y105" s="96"/>
      <c r="Z105" s="176"/>
      <c r="AB105" s="270"/>
      <c r="AC105" s="273"/>
      <c r="AG105" s="357"/>
      <c r="BH105" s="357"/>
    </row>
    <row r="106" spans="3:60" s="354" customFormat="1" ht="69" customHeight="1" x14ac:dyDescent="0.25">
      <c r="C106" s="352"/>
      <c r="E106" s="377"/>
      <c r="H106" s="176"/>
      <c r="I106" s="272"/>
      <c r="J106" s="145"/>
      <c r="K106" s="145"/>
      <c r="L106" s="176"/>
      <c r="M106" s="379"/>
      <c r="N106" s="352"/>
      <c r="O106" s="352"/>
      <c r="P106" s="352"/>
      <c r="S106" s="145"/>
      <c r="T106" s="95"/>
      <c r="V106" s="301"/>
      <c r="W106" s="301"/>
      <c r="X106" s="301"/>
      <c r="Y106" s="96"/>
      <c r="Z106" s="176"/>
      <c r="AA106" s="273"/>
      <c r="AB106" s="270"/>
      <c r="AC106" s="273"/>
      <c r="AG106" s="357"/>
      <c r="BH106" s="357"/>
    </row>
    <row r="107" spans="3:60" s="354" customFormat="1" ht="69" customHeight="1" x14ac:dyDescent="0.25">
      <c r="C107" s="352"/>
      <c r="E107" s="377"/>
      <c r="H107" s="176"/>
      <c r="I107" s="272"/>
      <c r="J107" s="145"/>
      <c r="K107" s="145"/>
      <c r="L107" s="145"/>
      <c r="M107" s="317"/>
      <c r="N107" s="352"/>
      <c r="O107" s="352"/>
      <c r="P107" s="352"/>
      <c r="S107" s="145"/>
      <c r="T107" s="95"/>
      <c r="V107" s="301"/>
      <c r="W107" s="301"/>
      <c r="X107" s="301"/>
      <c r="Y107" s="96"/>
      <c r="Z107" s="176"/>
      <c r="AB107" s="270"/>
      <c r="AC107" s="273"/>
      <c r="AG107" s="357"/>
      <c r="BH107" s="357"/>
    </row>
    <row r="108" spans="3:60" s="354" customFormat="1" ht="69" customHeight="1" x14ac:dyDescent="0.25">
      <c r="C108" s="352"/>
      <c r="E108" s="383"/>
      <c r="H108" s="375"/>
      <c r="I108" s="148"/>
      <c r="N108" s="352"/>
      <c r="O108" s="352"/>
      <c r="P108" s="352"/>
      <c r="T108" s="95"/>
      <c r="X108" s="753"/>
      <c r="Y108" s="96"/>
      <c r="AB108" s="270"/>
      <c r="AC108" s="273"/>
      <c r="AG108" s="357"/>
      <c r="BH108" s="357"/>
    </row>
    <row r="109" spans="3:60" s="354" customFormat="1" ht="69" customHeight="1" x14ac:dyDescent="0.25">
      <c r="C109" s="352"/>
      <c r="E109" s="383"/>
      <c r="H109" s="375"/>
      <c r="I109" s="148"/>
      <c r="N109" s="352"/>
      <c r="O109" s="352"/>
      <c r="P109" s="352"/>
      <c r="T109" s="95"/>
      <c r="X109" s="753"/>
      <c r="Y109" s="96"/>
      <c r="AB109" s="270"/>
      <c r="AC109" s="273"/>
      <c r="AG109" s="357"/>
      <c r="BH109" s="357"/>
    </row>
    <row r="110" spans="3:60" s="354" customFormat="1" ht="69" customHeight="1" x14ac:dyDescent="0.25">
      <c r="C110" s="352"/>
      <c r="E110" s="383"/>
      <c r="H110" s="375"/>
      <c r="I110" s="148"/>
      <c r="N110" s="352"/>
      <c r="O110" s="352"/>
      <c r="P110" s="352"/>
      <c r="T110" s="95"/>
      <c r="X110" s="753"/>
      <c r="Y110" s="96"/>
      <c r="AB110" s="270"/>
      <c r="AC110" s="273"/>
      <c r="AG110" s="357"/>
      <c r="BH110" s="357"/>
    </row>
    <row r="111" spans="3:60" s="354" customFormat="1" ht="69" customHeight="1" x14ac:dyDescent="0.25">
      <c r="C111" s="352"/>
      <c r="E111" s="383"/>
      <c r="H111" s="375"/>
      <c r="I111" s="148"/>
      <c r="N111" s="352"/>
      <c r="O111" s="352"/>
      <c r="P111" s="352"/>
      <c r="T111" s="95"/>
      <c r="X111" s="753"/>
      <c r="Y111" s="96"/>
      <c r="AB111" s="270"/>
      <c r="AC111" s="273"/>
      <c r="AG111" s="357"/>
      <c r="BH111" s="357"/>
    </row>
    <row r="112" spans="3:60" s="354" customFormat="1" ht="69" customHeight="1" x14ac:dyDescent="0.25">
      <c r="C112" s="352"/>
      <c r="E112" s="383"/>
      <c r="H112" s="375"/>
      <c r="I112" s="148"/>
      <c r="N112" s="352"/>
      <c r="O112" s="352"/>
      <c r="P112" s="352"/>
      <c r="T112" s="95"/>
      <c r="X112" s="753"/>
      <c r="Y112" s="96"/>
      <c r="AB112" s="270"/>
      <c r="AC112" s="273"/>
      <c r="AG112" s="357"/>
      <c r="BH112" s="357"/>
    </row>
    <row r="113" spans="3:60" s="354" customFormat="1" ht="69" customHeight="1" x14ac:dyDescent="0.25">
      <c r="C113" s="352"/>
      <c r="E113" s="377"/>
      <c r="H113" s="176"/>
      <c r="I113" s="148"/>
      <c r="J113" s="24"/>
      <c r="K113" s="24"/>
      <c r="L113" s="24"/>
      <c r="N113" s="352"/>
      <c r="O113" s="352"/>
      <c r="P113" s="109"/>
      <c r="S113" s="24"/>
      <c r="T113" s="95"/>
      <c r="V113" s="312"/>
      <c r="W113" s="18"/>
      <c r="X113" s="18"/>
      <c r="Y113" s="96"/>
      <c r="Z113" s="269"/>
      <c r="AB113" s="270"/>
      <c r="AC113" s="273"/>
      <c r="AG113" s="357"/>
      <c r="BH113" s="357"/>
    </row>
    <row r="114" spans="3:60" s="354" customFormat="1" ht="69" customHeight="1" x14ac:dyDescent="0.25">
      <c r="C114" s="352"/>
      <c r="E114" s="377"/>
      <c r="H114" s="176"/>
      <c r="I114" s="148"/>
      <c r="K114" s="24"/>
      <c r="N114" s="352"/>
      <c r="O114" s="352"/>
      <c r="P114" s="109"/>
      <c r="S114" s="24"/>
      <c r="T114" s="95"/>
      <c r="V114" s="18"/>
      <c r="W114" s="312"/>
      <c r="X114" s="312"/>
      <c r="Y114" s="96"/>
      <c r="Z114" s="269"/>
      <c r="AB114" s="270"/>
      <c r="AC114" s="273"/>
      <c r="AG114" s="357"/>
      <c r="BH114" s="357"/>
    </row>
    <row r="115" spans="3:60" s="354" customFormat="1" ht="69" customHeight="1" x14ac:dyDescent="0.25">
      <c r="C115" s="352"/>
      <c r="E115" s="377"/>
      <c r="H115" s="176"/>
      <c r="I115" s="148"/>
      <c r="K115" s="24"/>
      <c r="N115" s="352"/>
      <c r="O115" s="352"/>
      <c r="P115" s="109"/>
      <c r="S115" s="24"/>
      <c r="T115" s="95"/>
      <c r="V115" s="312"/>
      <c r="W115" s="312"/>
      <c r="X115" s="312"/>
      <c r="Y115" s="96"/>
      <c r="Z115" s="269"/>
      <c r="AB115" s="270"/>
      <c r="AC115" s="273"/>
      <c r="AG115" s="357"/>
      <c r="BH115" s="357"/>
    </row>
    <row r="116" spans="3:60" s="354" customFormat="1" ht="69" customHeight="1" x14ac:dyDescent="0.25">
      <c r="C116" s="352"/>
      <c r="E116" s="384"/>
      <c r="G116" s="949"/>
      <c r="H116" s="375"/>
      <c r="I116" s="269"/>
      <c r="J116" s="274"/>
      <c r="K116" s="274"/>
      <c r="N116" s="352"/>
      <c r="O116" s="352"/>
      <c r="P116" s="176"/>
      <c r="T116" s="95"/>
      <c r="V116" s="313"/>
      <c r="W116" s="276"/>
      <c r="X116" s="276"/>
      <c r="Y116" s="96"/>
      <c r="Z116" s="269"/>
      <c r="AB116" s="270"/>
      <c r="AC116" s="273"/>
      <c r="AG116" s="357"/>
      <c r="BH116" s="357"/>
    </row>
    <row r="117" spans="3:60" s="354" customFormat="1" ht="69" customHeight="1" x14ac:dyDescent="0.25">
      <c r="C117" s="352"/>
      <c r="E117" s="384"/>
      <c r="G117" s="949"/>
      <c r="H117" s="375"/>
      <c r="I117" s="314"/>
      <c r="J117" s="314"/>
      <c r="K117" s="315"/>
      <c r="N117" s="352"/>
      <c r="O117" s="352"/>
      <c r="P117" s="176"/>
      <c r="T117" s="95"/>
      <c r="V117" s="313"/>
      <c r="W117" s="276"/>
      <c r="X117" s="276"/>
      <c r="Y117" s="96"/>
      <c r="Z117" s="269"/>
      <c r="AB117" s="270"/>
      <c r="AC117" s="273"/>
      <c r="AG117" s="357"/>
      <c r="BH117" s="357"/>
    </row>
    <row r="118" spans="3:60" s="354" customFormat="1" ht="69" customHeight="1" x14ac:dyDescent="0.25">
      <c r="C118" s="352"/>
      <c r="E118" s="384"/>
      <c r="G118" s="949"/>
      <c r="H118" s="375"/>
      <c r="I118" s="314"/>
      <c r="J118" s="314"/>
      <c r="K118" s="315"/>
      <c r="N118" s="352"/>
      <c r="O118" s="352"/>
      <c r="P118" s="176"/>
      <c r="T118" s="95"/>
      <c r="V118" s="313"/>
      <c r="W118" s="276"/>
      <c r="X118" s="276"/>
      <c r="Y118" s="96"/>
      <c r="Z118" s="269"/>
      <c r="AB118" s="270"/>
      <c r="AC118" s="273"/>
      <c r="AG118" s="357"/>
      <c r="BH118" s="357"/>
    </row>
    <row r="119" spans="3:60" s="354" customFormat="1" ht="69" customHeight="1" x14ac:dyDescent="0.25">
      <c r="C119" s="352"/>
      <c r="E119" s="384"/>
      <c r="G119" s="949"/>
      <c r="H119" s="375"/>
      <c r="I119" s="287"/>
      <c r="J119" s="316"/>
      <c r="K119" s="274"/>
      <c r="N119" s="352"/>
      <c r="O119" s="352"/>
      <c r="P119" s="317"/>
      <c r="T119" s="95"/>
      <c r="V119" s="271"/>
      <c r="W119" s="272"/>
      <c r="X119" s="272"/>
      <c r="Y119" s="96"/>
      <c r="Z119" s="269"/>
      <c r="AB119" s="270"/>
      <c r="AC119" s="273"/>
      <c r="AG119" s="357"/>
      <c r="BH119" s="357"/>
    </row>
    <row r="120" spans="3:60" s="354" customFormat="1" ht="69" customHeight="1" x14ac:dyDescent="0.25">
      <c r="C120" s="352"/>
      <c r="E120" s="384"/>
      <c r="G120" s="949"/>
      <c r="H120" s="375"/>
      <c r="I120" s="287"/>
      <c r="J120" s="293"/>
      <c r="K120" s="293"/>
      <c r="N120" s="352"/>
      <c r="O120" s="352"/>
      <c r="P120" s="176"/>
      <c r="T120" s="95"/>
      <c r="V120" s="313"/>
      <c r="W120" s="276"/>
      <c r="X120" s="276"/>
      <c r="Y120" s="96"/>
      <c r="Z120" s="269"/>
      <c r="AB120" s="270"/>
      <c r="AC120" s="273"/>
      <c r="AG120" s="357"/>
      <c r="BH120" s="357"/>
    </row>
    <row r="121" spans="3:60" s="354" customFormat="1" ht="69" customHeight="1" x14ac:dyDescent="0.25">
      <c r="C121" s="352"/>
      <c r="E121" s="384"/>
      <c r="G121" s="949"/>
      <c r="H121" s="375"/>
      <c r="I121" s="287"/>
      <c r="J121" s="293"/>
      <c r="K121" s="274"/>
      <c r="N121" s="352"/>
      <c r="O121" s="352"/>
      <c r="P121" s="176"/>
      <c r="T121" s="95"/>
      <c r="V121" s="313"/>
      <c r="W121" s="276"/>
      <c r="X121" s="276"/>
      <c r="Y121" s="96"/>
      <c r="Z121" s="269"/>
      <c r="AB121" s="270"/>
      <c r="AC121" s="273"/>
      <c r="AG121" s="357"/>
      <c r="BH121" s="357"/>
    </row>
    <row r="122" spans="3:60" s="354" customFormat="1" ht="69" customHeight="1" x14ac:dyDescent="0.25">
      <c r="C122" s="352"/>
      <c r="E122" s="384"/>
      <c r="G122" s="949"/>
      <c r="H122" s="375"/>
      <c r="I122" s="287"/>
      <c r="J122" s="284"/>
      <c r="K122" s="274"/>
      <c r="N122" s="352"/>
      <c r="O122" s="352"/>
      <c r="P122" s="176"/>
      <c r="T122" s="95"/>
      <c r="V122" s="313"/>
      <c r="W122" s="276"/>
      <c r="X122" s="276"/>
      <c r="Y122" s="96"/>
      <c r="Z122" s="269"/>
      <c r="AB122" s="270"/>
      <c r="AC122" s="273"/>
      <c r="AG122" s="357"/>
      <c r="BH122" s="357"/>
    </row>
    <row r="123" spans="3:60" s="354" customFormat="1" ht="69" customHeight="1" x14ac:dyDescent="0.25">
      <c r="C123" s="352"/>
      <c r="E123" s="384"/>
      <c r="G123" s="949"/>
      <c r="H123" s="375"/>
      <c r="I123" s="287"/>
      <c r="J123" s="293"/>
      <c r="K123" s="274"/>
      <c r="N123" s="352"/>
      <c r="O123" s="352"/>
      <c r="P123" s="176"/>
      <c r="T123" s="95"/>
      <c r="V123" s="313"/>
      <c r="W123" s="276"/>
      <c r="X123" s="276"/>
      <c r="Y123" s="96"/>
      <c r="Z123" s="269"/>
      <c r="AB123" s="270"/>
      <c r="AC123" s="273"/>
      <c r="AG123" s="357"/>
      <c r="BH123" s="357"/>
    </row>
    <row r="124" spans="3:60" s="354" customFormat="1" ht="69" customHeight="1" x14ac:dyDescent="0.2">
      <c r="C124" s="352"/>
      <c r="E124" s="384"/>
      <c r="H124" s="375"/>
      <c r="I124" s="318"/>
      <c r="J124" s="274"/>
      <c r="K124" s="274"/>
      <c r="N124" s="352"/>
      <c r="O124" s="352"/>
      <c r="P124" s="176"/>
      <c r="T124" s="95"/>
      <c r="V124" s="313"/>
      <c r="W124" s="319"/>
      <c r="X124" s="319"/>
      <c r="Y124" s="96"/>
      <c r="Z124" s="269"/>
      <c r="AB124" s="270"/>
      <c r="AC124" s="273"/>
      <c r="AG124" s="357"/>
      <c r="BH124" s="357"/>
    </row>
    <row r="125" spans="3:60" s="354" customFormat="1" ht="69" customHeight="1" x14ac:dyDescent="0.25">
      <c r="C125" s="352"/>
      <c r="E125" s="384"/>
      <c r="H125" s="375"/>
      <c r="I125" s="269"/>
      <c r="J125" s="274"/>
      <c r="K125" s="274"/>
      <c r="N125" s="352"/>
      <c r="O125" s="352"/>
      <c r="P125" s="176"/>
      <c r="T125" s="95"/>
      <c r="V125" s="313"/>
      <c r="W125" s="313"/>
      <c r="X125" s="313"/>
      <c r="Y125" s="96"/>
      <c r="Z125" s="269"/>
      <c r="AB125" s="270"/>
      <c r="AC125" s="273"/>
      <c r="AG125" s="357"/>
      <c r="BH125" s="357"/>
    </row>
    <row r="126" spans="3:60" s="354" customFormat="1" ht="69" customHeight="1" x14ac:dyDescent="0.25">
      <c r="C126" s="352"/>
      <c r="E126" s="384"/>
      <c r="H126" s="375"/>
      <c r="I126" s="269"/>
      <c r="J126" s="274"/>
      <c r="K126" s="274"/>
      <c r="N126" s="352"/>
      <c r="O126" s="352"/>
      <c r="P126" s="176"/>
      <c r="T126" s="95"/>
      <c r="V126" s="313"/>
      <c r="W126" s="319"/>
      <c r="X126" s="319"/>
      <c r="Y126" s="96"/>
      <c r="Z126" s="269"/>
      <c r="AB126" s="270"/>
      <c r="AC126" s="273"/>
      <c r="AG126" s="357"/>
      <c r="BH126" s="357"/>
    </row>
    <row r="127" spans="3:60" s="354" customFormat="1" ht="69" customHeight="1" x14ac:dyDescent="0.25">
      <c r="C127" s="352"/>
      <c r="E127" s="385"/>
      <c r="H127" s="176"/>
      <c r="I127" s="353"/>
      <c r="K127" s="15"/>
      <c r="N127" s="352"/>
      <c r="O127" s="352"/>
      <c r="P127" s="352"/>
      <c r="T127" s="95"/>
      <c r="X127" s="753"/>
      <c r="Y127" s="96"/>
      <c r="AB127" s="270"/>
      <c r="AC127" s="273"/>
      <c r="AG127" s="357"/>
      <c r="BH127" s="357"/>
    </row>
    <row r="128" spans="3:60" s="354" customFormat="1" ht="69" customHeight="1" x14ac:dyDescent="0.25">
      <c r="C128" s="352"/>
      <c r="E128" s="385"/>
      <c r="H128" s="176"/>
      <c r="I128" s="353"/>
      <c r="K128" s="15"/>
      <c r="N128" s="352"/>
      <c r="O128" s="352"/>
      <c r="P128" s="352"/>
      <c r="T128" s="95"/>
      <c r="X128" s="753"/>
      <c r="Y128" s="96"/>
      <c r="AB128" s="270"/>
      <c r="AC128" s="273"/>
      <c r="AG128" s="357"/>
      <c r="BH128" s="357"/>
    </row>
    <row r="129" spans="3:60" s="354" customFormat="1" ht="69" customHeight="1" x14ac:dyDescent="0.25">
      <c r="C129" s="352"/>
      <c r="E129" s="385"/>
      <c r="H129" s="176"/>
      <c r="I129" s="284"/>
      <c r="K129" s="15"/>
      <c r="N129" s="352"/>
      <c r="O129" s="352"/>
      <c r="P129" s="352"/>
      <c r="T129" s="95"/>
      <c r="X129" s="753"/>
      <c r="Y129" s="96"/>
      <c r="AB129" s="270"/>
      <c r="AC129" s="273"/>
      <c r="AG129" s="357"/>
      <c r="BH129" s="357"/>
    </row>
    <row r="130" spans="3:60" s="354" customFormat="1" ht="69" customHeight="1" x14ac:dyDescent="0.25">
      <c r="C130" s="352"/>
      <c r="E130" s="385"/>
      <c r="H130" s="176"/>
      <c r="I130" s="284"/>
      <c r="K130" s="15"/>
      <c r="N130" s="352"/>
      <c r="O130" s="352"/>
      <c r="P130" s="352"/>
      <c r="T130" s="95"/>
      <c r="X130" s="753"/>
      <c r="Y130" s="96"/>
      <c r="AB130" s="270"/>
      <c r="AC130" s="273"/>
      <c r="AG130" s="357"/>
      <c r="BH130" s="357"/>
    </row>
    <row r="131" spans="3:60" s="354" customFormat="1" ht="69" customHeight="1" x14ac:dyDescent="0.25">
      <c r="C131" s="352"/>
      <c r="E131" s="385"/>
      <c r="H131" s="176"/>
      <c r="I131" s="284"/>
      <c r="N131" s="352"/>
      <c r="O131" s="352"/>
      <c r="P131" s="352"/>
      <c r="T131" s="95"/>
      <c r="X131" s="753"/>
      <c r="Y131" s="96"/>
      <c r="AB131" s="270"/>
      <c r="AC131" s="273"/>
      <c r="AG131" s="357"/>
      <c r="BH131" s="357"/>
    </row>
    <row r="132" spans="3:60" s="354" customFormat="1" ht="69" customHeight="1" x14ac:dyDescent="0.25">
      <c r="C132" s="352"/>
      <c r="E132" s="385"/>
      <c r="H132" s="176"/>
      <c r="I132" s="287"/>
      <c r="N132" s="352"/>
      <c r="O132" s="352"/>
      <c r="P132" s="352"/>
      <c r="T132" s="95"/>
      <c r="X132" s="753"/>
      <c r="Y132" s="96"/>
      <c r="AB132" s="270"/>
      <c r="AC132" s="273"/>
      <c r="AG132" s="357"/>
      <c r="BH132" s="357"/>
    </row>
    <row r="133" spans="3:60" s="354" customFormat="1" ht="69" customHeight="1" x14ac:dyDescent="0.25">
      <c r="C133" s="352"/>
      <c r="E133" s="385"/>
      <c r="H133" s="176"/>
      <c r="I133" s="284"/>
      <c r="N133" s="352"/>
      <c r="O133" s="352"/>
      <c r="P133" s="352"/>
      <c r="T133" s="95"/>
      <c r="X133" s="753"/>
      <c r="Y133" s="96"/>
      <c r="AB133" s="270"/>
      <c r="AC133" s="273"/>
      <c r="AG133" s="357"/>
      <c r="BH133" s="357"/>
    </row>
    <row r="134" spans="3:60" s="354" customFormat="1" ht="69" customHeight="1" x14ac:dyDescent="0.25">
      <c r="C134" s="352"/>
      <c r="E134" s="385"/>
      <c r="H134" s="380"/>
      <c r="I134" s="284"/>
      <c r="N134" s="352"/>
      <c r="O134" s="352"/>
      <c r="P134" s="352"/>
      <c r="T134" s="95"/>
      <c r="X134" s="753"/>
      <c r="Y134" s="96"/>
      <c r="AB134" s="270"/>
      <c r="AC134" s="273"/>
      <c r="AG134" s="357"/>
      <c r="BH134" s="357"/>
    </row>
    <row r="135" spans="3:60" s="354" customFormat="1" ht="69" customHeight="1" x14ac:dyDescent="0.25">
      <c r="C135" s="352"/>
      <c r="E135" s="385"/>
      <c r="H135" s="176"/>
      <c r="I135" s="284"/>
      <c r="N135" s="352"/>
      <c r="O135" s="352"/>
      <c r="P135" s="352"/>
      <c r="T135" s="95"/>
      <c r="X135" s="753"/>
      <c r="Y135" s="96"/>
      <c r="AB135" s="270"/>
      <c r="AC135" s="273"/>
      <c r="AG135" s="357"/>
      <c r="BH135" s="357"/>
    </row>
    <row r="136" spans="3:60" s="354" customFormat="1" ht="69" customHeight="1" x14ac:dyDescent="0.25">
      <c r="C136" s="352"/>
      <c r="E136" s="385"/>
      <c r="H136" s="176"/>
      <c r="I136" s="284"/>
      <c r="N136" s="352"/>
      <c r="O136" s="352"/>
      <c r="P136" s="352"/>
      <c r="T136" s="95"/>
      <c r="X136" s="753"/>
      <c r="Y136" s="96"/>
      <c r="AB136" s="270"/>
      <c r="AC136" s="273"/>
      <c r="AG136" s="357"/>
      <c r="BH136" s="357"/>
    </row>
    <row r="137" spans="3:60" s="354" customFormat="1" ht="69" customHeight="1" x14ac:dyDescent="0.25">
      <c r="C137" s="352"/>
      <c r="E137" s="385"/>
      <c r="H137" s="176"/>
      <c r="I137" s="284"/>
      <c r="N137" s="352"/>
      <c r="O137" s="352"/>
      <c r="P137" s="352"/>
      <c r="T137" s="95"/>
      <c r="X137" s="753"/>
      <c r="Y137" s="96"/>
      <c r="AB137" s="270"/>
      <c r="AC137" s="273"/>
      <c r="AG137" s="357"/>
      <c r="BH137" s="357"/>
    </row>
    <row r="138" spans="3:60" s="354" customFormat="1" ht="69" customHeight="1" x14ac:dyDescent="0.25">
      <c r="C138" s="352"/>
      <c r="E138" s="384"/>
      <c r="H138" s="176"/>
      <c r="I138" s="148"/>
      <c r="N138" s="352"/>
      <c r="O138" s="352"/>
      <c r="P138" s="352"/>
      <c r="T138" s="95"/>
      <c r="X138" s="753"/>
      <c r="Y138" s="96"/>
      <c r="AB138" s="270"/>
      <c r="AC138" s="273"/>
      <c r="AG138" s="357"/>
      <c r="BH138" s="357"/>
    </row>
    <row r="139" spans="3:60" s="354" customFormat="1" ht="69" customHeight="1" x14ac:dyDescent="0.25">
      <c r="C139" s="352"/>
      <c r="E139" s="384"/>
      <c r="H139" s="176"/>
      <c r="I139" s="148"/>
      <c r="N139" s="352"/>
      <c r="O139" s="352"/>
      <c r="P139" s="352"/>
      <c r="T139" s="95"/>
      <c r="X139" s="753"/>
      <c r="Y139" s="96"/>
      <c r="AB139" s="270"/>
      <c r="AC139" s="273"/>
      <c r="AG139" s="357"/>
      <c r="BH139" s="357"/>
    </row>
    <row r="140" spans="3:60" s="354" customFormat="1" ht="69" customHeight="1" x14ac:dyDescent="0.25">
      <c r="C140" s="352"/>
      <c r="E140" s="384"/>
      <c r="H140" s="176"/>
      <c r="I140" s="284"/>
      <c r="N140" s="352"/>
      <c r="O140" s="352"/>
      <c r="P140" s="352"/>
      <c r="T140" s="95"/>
      <c r="X140" s="753"/>
      <c r="Y140" s="96"/>
      <c r="AB140" s="270"/>
      <c r="AC140" s="273"/>
      <c r="AG140" s="357"/>
      <c r="BH140" s="357"/>
    </row>
    <row r="141" spans="3:60" s="354" customFormat="1" ht="69" customHeight="1" x14ac:dyDescent="0.25">
      <c r="C141" s="352"/>
      <c r="E141" s="384"/>
      <c r="H141" s="176"/>
      <c r="I141" s="148"/>
      <c r="N141" s="352"/>
      <c r="O141" s="352"/>
      <c r="P141" s="352"/>
      <c r="T141" s="95"/>
      <c r="X141" s="753"/>
      <c r="Y141" s="96"/>
      <c r="AB141" s="270"/>
      <c r="AC141" s="273"/>
      <c r="AG141" s="357"/>
      <c r="BH141" s="357"/>
    </row>
    <row r="142" spans="3:60" s="354" customFormat="1" ht="69" customHeight="1" x14ac:dyDescent="0.25">
      <c r="C142" s="352"/>
      <c r="E142" s="384"/>
      <c r="H142" s="176"/>
      <c r="I142" s="284"/>
      <c r="N142" s="352"/>
      <c r="O142" s="352"/>
      <c r="P142" s="352"/>
      <c r="T142" s="95"/>
      <c r="X142" s="753"/>
      <c r="Y142" s="96"/>
      <c r="AB142" s="270"/>
      <c r="AC142" s="273"/>
      <c r="AG142" s="357"/>
      <c r="BH142" s="357"/>
    </row>
    <row r="143" spans="3:60" s="354" customFormat="1" ht="69" customHeight="1" x14ac:dyDescent="0.25">
      <c r="C143" s="352"/>
      <c r="E143" s="384"/>
      <c r="H143" s="176"/>
      <c r="I143" s="148"/>
      <c r="N143" s="352"/>
      <c r="O143" s="352"/>
      <c r="P143" s="352"/>
      <c r="T143" s="95"/>
      <c r="X143" s="753"/>
      <c r="Y143" s="96"/>
      <c r="AB143" s="270"/>
      <c r="AC143" s="273"/>
      <c r="AG143" s="357"/>
      <c r="BH143" s="357"/>
    </row>
    <row r="144" spans="3:60" s="354" customFormat="1" ht="69" customHeight="1" x14ac:dyDescent="0.25">
      <c r="C144" s="352"/>
      <c r="E144" s="384"/>
      <c r="H144" s="176"/>
      <c r="I144" s="284"/>
      <c r="N144" s="352"/>
      <c r="O144" s="352"/>
      <c r="P144" s="352"/>
      <c r="T144" s="95"/>
      <c r="X144" s="753"/>
      <c r="Y144" s="96"/>
      <c r="AB144" s="270"/>
      <c r="AC144" s="273"/>
      <c r="AG144" s="357"/>
      <c r="BH144" s="357"/>
    </row>
    <row r="145" spans="3:60" s="354" customFormat="1" ht="69" customHeight="1" x14ac:dyDescent="0.25">
      <c r="C145" s="352"/>
      <c r="E145" s="384"/>
      <c r="H145" s="176"/>
      <c r="I145" s="148"/>
      <c r="N145" s="352"/>
      <c r="O145" s="352"/>
      <c r="P145" s="352"/>
      <c r="T145" s="95"/>
      <c r="X145" s="753"/>
      <c r="Y145" s="96"/>
      <c r="AB145" s="270"/>
      <c r="AC145" s="273"/>
      <c r="AG145" s="357"/>
      <c r="BH145" s="357"/>
    </row>
    <row r="146" spans="3:60" s="354" customFormat="1" ht="69" customHeight="1" x14ac:dyDescent="0.25">
      <c r="C146" s="352"/>
      <c r="E146" s="384"/>
      <c r="H146" s="176"/>
      <c r="I146" s="148"/>
      <c r="N146" s="352"/>
      <c r="O146" s="352"/>
      <c r="P146" s="352"/>
      <c r="T146" s="95"/>
      <c r="X146" s="753"/>
      <c r="Y146" s="96"/>
      <c r="AB146" s="270"/>
      <c r="AC146" s="273"/>
      <c r="AG146" s="357"/>
      <c r="BH146" s="357"/>
    </row>
    <row r="147" spans="3:60" s="354" customFormat="1" ht="69" customHeight="1" x14ac:dyDescent="0.25">
      <c r="C147" s="352"/>
      <c r="E147" s="386"/>
      <c r="H147" s="375"/>
      <c r="I147" s="320"/>
      <c r="J147" s="320"/>
      <c r="K147" s="176"/>
      <c r="L147" s="176"/>
      <c r="M147" s="317"/>
      <c r="N147" s="352"/>
      <c r="O147" s="352"/>
      <c r="P147" s="324"/>
      <c r="T147" s="95"/>
      <c r="V147" s="321"/>
      <c r="W147" s="322"/>
      <c r="X147" s="322"/>
      <c r="Y147" s="96"/>
      <c r="Z147" s="269"/>
      <c r="AB147" s="270"/>
      <c r="AC147" s="273"/>
      <c r="AG147" s="357"/>
      <c r="BH147" s="357"/>
    </row>
    <row r="148" spans="3:60" s="354" customFormat="1" ht="69" customHeight="1" x14ac:dyDescent="0.25">
      <c r="C148" s="352"/>
      <c r="E148" s="386"/>
      <c r="G148" s="949"/>
      <c r="H148" s="375"/>
      <c r="I148" s="320"/>
      <c r="J148" s="355"/>
      <c r="K148" s="176"/>
      <c r="L148" s="317"/>
      <c r="M148" s="317"/>
      <c r="N148" s="352"/>
      <c r="O148" s="352"/>
      <c r="P148" s="324"/>
      <c r="T148" s="95"/>
      <c r="W148" s="322"/>
      <c r="X148" s="322"/>
      <c r="Y148" s="96"/>
      <c r="Z148" s="269"/>
      <c r="AB148" s="270"/>
      <c r="AC148" s="273"/>
      <c r="AG148" s="357"/>
      <c r="BH148" s="357"/>
    </row>
    <row r="149" spans="3:60" s="354" customFormat="1" ht="69" customHeight="1" x14ac:dyDescent="0.25">
      <c r="C149" s="352"/>
      <c r="E149" s="386"/>
      <c r="G149" s="949"/>
      <c r="H149" s="375"/>
      <c r="I149" s="176"/>
      <c r="J149" s="355"/>
      <c r="K149" s="176"/>
      <c r="L149" s="176"/>
      <c r="M149" s="317"/>
      <c r="N149" s="352"/>
      <c r="O149" s="352"/>
      <c r="P149" s="324"/>
      <c r="T149" s="95"/>
      <c r="W149" s="322"/>
      <c r="X149" s="322"/>
      <c r="Y149" s="96"/>
      <c r="Z149" s="269"/>
      <c r="AB149" s="270"/>
      <c r="AC149" s="273"/>
      <c r="AG149" s="357"/>
      <c r="BH149" s="357"/>
    </row>
    <row r="150" spans="3:60" s="354" customFormat="1" ht="69" customHeight="1" x14ac:dyDescent="0.25">
      <c r="C150" s="352"/>
      <c r="E150" s="386"/>
      <c r="G150" s="949"/>
      <c r="H150" s="375"/>
      <c r="I150" s="176"/>
      <c r="J150" s="355"/>
      <c r="K150" s="176"/>
      <c r="L150" s="176"/>
      <c r="M150" s="317"/>
      <c r="N150" s="352"/>
      <c r="O150" s="352"/>
      <c r="P150" s="324"/>
      <c r="T150" s="95"/>
      <c r="W150" s="322"/>
      <c r="X150" s="322"/>
      <c r="Y150" s="96"/>
      <c r="Z150" s="269"/>
      <c r="AB150" s="270"/>
      <c r="AC150" s="273"/>
      <c r="AG150" s="357"/>
      <c r="BH150" s="357"/>
    </row>
    <row r="151" spans="3:60" s="354" customFormat="1" ht="69" customHeight="1" x14ac:dyDescent="0.25">
      <c r="C151" s="352"/>
      <c r="E151" s="386"/>
      <c r="H151" s="375"/>
      <c r="I151" s="320"/>
      <c r="J151" s="176"/>
      <c r="K151" s="176"/>
      <c r="L151" s="176"/>
      <c r="M151" s="317"/>
      <c r="N151" s="352"/>
      <c r="O151" s="352"/>
      <c r="P151" s="324"/>
      <c r="T151" s="95"/>
      <c r="W151" s="322"/>
      <c r="X151" s="322"/>
      <c r="Y151" s="96"/>
      <c r="Z151" s="269"/>
      <c r="AB151" s="270"/>
      <c r="AC151" s="273"/>
      <c r="AG151" s="357"/>
      <c r="BH151" s="357"/>
    </row>
    <row r="152" spans="3:60" s="354" customFormat="1" ht="69" customHeight="1" x14ac:dyDescent="0.25">
      <c r="C152" s="352"/>
      <c r="E152" s="386"/>
      <c r="H152" s="375"/>
      <c r="I152" s="176"/>
      <c r="J152" s="176"/>
      <c r="K152" s="176"/>
      <c r="L152" s="176"/>
      <c r="M152" s="317"/>
      <c r="N152" s="352"/>
      <c r="O152" s="352"/>
      <c r="P152" s="324"/>
      <c r="T152" s="95"/>
      <c r="W152" s="322"/>
      <c r="X152" s="322"/>
      <c r="Y152" s="96"/>
      <c r="Z152" s="269"/>
      <c r="AB152" s="270"/>
      <c r="AC152" s="273"/>
      <c r="AG152" s="357"/>
      <c r="BH152" s="357"/>
    </row>
    <row r="153" spans="3:60" s="354" customFormat="1" ht="69" customHeight="1" x14ac:dyDescent="0.25">
      <c r="C153" s="352"/>
      <c r="E153" s="386"/>
      <c r="H153" s="375"/>
      <c r="I153" s="323"/>
      <c r="J153" s="323"/>
      <c r="K153" s="323"/>
      <c r="L153" s="323"/>
      <c r="M153" s="324"/>
      <c r="N153" s="352"/>
      <c r="O153" s="352"/>
      <c r="P153" s="324"/>
      <c r="T153" s="95"/>
      <c r="W153" s="322"/>
      <c r="X153" s="322"/>
      <c r="Y153" s="96"/>
      <c r="Z153" s="269"/>
      <c r="AB153" s="270"/>
      <c r="AC153" s="273"/>
      <c r="AG153" s="357"/>
      <c r="BH153" s="357"/>
    </row>
    <row r="154" spans="3:60" s="354" customFormat="1" ht="69" customHeight="1" x14ac:dyDescent="0.25">
      <c r="C154" s="352"/>
      <c r="E154" s="386"/>
      <c r="H154" s="375"/>
      <c r="I154" s="324"/>
      <c r="J154" s="324"/>
      <c r="K154" s="324"/>
      <c r="L154" s="324"/>
      <c r="M154" s="324"/>
      <c r="N154" s="352"/>
      <c r="O154" s="352"/>
      <c r="P154" s="324"/>
      <c r="T154" s="95"/>
      <c r="W154" s="325"/>
      <c r="X154" s="325"/>
      <c r="Y154" s="96"/>
      <c r="Z154" s="269"/>
      <c r="AB154" s="270"/>
      <c r="AC154" s="273"/>
      <c r="AG154" s="357"/>
      <c r="BH154" s="357"/>
    </row>
    <row r="155" spans="3:60" s="354" customFormat="1" ht="69" customHeight="1" x14ac:dyDescent="0.25">
      <c r="C155" s="352"/>
      <c r="E155" s="382"/>
      <c r="H155" s="176"/>
      <c r="I155" s="293"/>
      <c r="N155" s="352"/>
      <c r="O155" s="352"/>
      <c r="P155" s="352"/>
      <c r="T155" s="95"/>
      <c r="X155" s="753"/>
      <c r="Y155" s="96"/>
      <c r="Z155" s="274"/>
      <c r="AB155" s="270"/>
      <c r="AC155" s="273"/>
      <c r="AG155" s="357"/>
      <c r="BH155" s="357"/>
    </row>
    <row r="156" spans="3:60" s="354" customFormat="1" ht="69" customHeight="1" x14ac:dyDescent="0.25">
      <c r="C156" s="352"/>
      <c r="E156" s="382"/>
      <c r="H156" s="176"/>
      <c r="I156" s="293"/>
      <c r="N156" s="352"/>
      <c r="O156" s="352"/>
      <c r="P156" s="352"/>
      <c r="T156" s="95"/>
      <c r="X156" s="753"/>
      <c r="Y156" s="96"/>
      <c r="Z156" s="274"/>
      <c r="AB156" s="270"/>
      <c r="AC156" s="273"/>
      <c r="AG156" s="357"/>
      <c r="BH156" s="357"/>
    </row>
    <row r="157" spans="3:60" s="354" customFormat="1" ht="69" customHeight="1" x14ac:dyDescent="0.25">
      <c r="C157" s="352"/>
      <c r="E157" s="382"/>
      <c r="H157" s="176"/>
      <c r="I157" s="293"/>
      <c r="N157" s="352"/>
      <c r="O157" s="352"/>
      <c r="P157" s="352"/>
      <c r="T157" s="95"/>
      <c r="X157" s="753"/>
      <c r="Y157" s="96"/>
      <c r="Z157" s="274"/>
      <c r="AB157" s="270"/>
      <c r="AC157" s="273"/>
      <c r="AG157" s="357"/>
      <c r="BH157" s="357"/>
    </row>
    <row r="158" spans="3:60" s="354" customFormat="1" ht="69" customHeight="1" x14ac:dyDescent="0.25">
      <c r="C158" s="352"/>
      <c r="E158" s="382"/>
      <c r="H158" s="176"/>
      <c r="I158" s="293"/>
      <c r="N158" s="352"/>
      <c r="O158" s="352"/>
      <c r="P158" s="352"/>
      <c r="T158" s="95"/>
      <c r="X158" s="753"/>
      <c r="Y158" s="96"/>
      <c r="Z158" s="274"/>
      <c r="AB158" s="270"/>
      <c r="AC158" s="273"/>
      <c r="AG158" s="357"/>
      <c r="BH158" s="357"/>
    </row>
    <row r="159" spans="3:60" s="354" customFormat="1" ht="69" customHeight="1" x14ac:dyDescent="0.25">
      <c r="C159" s="352"/>
      <c r="E159" s="382"/>
      <c r="H159" s="176"/>
      <c r="I159" s="293"/>
      <c r="N159" s="352"/>
      <c r="O159" s="352"/>
      <c r="P159" s="352"/>
      <c r="T159" s="95"/>
      <c r="X159" s="753"/>
      <c r="Y159" s="96"/>
      <c r="Z159" s="326"/>
      <c r="AB159" s="270"/>
      <c r="AC159" s="273"/>
      <c r="AG159" s="357"/>
      <c r="BH159" s="357"/>
    </row>
    <row r="160" spans="3:60" s="354" customFormat="1" ht="69" customHeight="1" x14ac:dyDescent="0.25">
      <c r="C160" s="352"/>
      <c r="E160" s="382"/>
      <c r="H160" s="176"/>
      <c r="I160" s="293"/>
      <c r="N160" s="352"/>
      <c r="O160" s="352"/>
      <c r="P160" s="352"/>
      <c r="T160" s="95"/>
      <c r="X160" s="753"/>
      <c r="Y160" s="96"/>
      <c r="Z160" s="274"/>
      <c r="AB160" s="270"/>
      <c r="AC160" s="273"/>
      <c r="AG160" s="357"/>
      <c r="BH160" s="357"/>
    </row>
    <row r="161" spans="3:60" s="354" customFormat="1" ht="69" customHeight="1" x14ac:dyDescent="0.25">
      <c r="C161" s="352"/>
      <c r="E161" s="382"/>
      <c r="H161" s="176"/>
      <c r="I161" s="293"/>
      <c r="N161" s="352"/>
      <c r="O161" s="352"/>
      <c r="P161" s="352"/>
      <c r="T161" s="95"/>
      <c r="X161" s="753"/>
      <c r="Y161" s="96"/>
      <c r="Z161" s="274"/>
      <c r="AB161" s="270"/>
      <c r="AC161" s="273"/>
      <c r="AG161" s="357"/>
      <c r="BH161" s="357"/>
    </row>
    <row r="162" spans="3:60" s="354" customFormat="1" ht="69" customHeight="1" x14ac:dyDescent="0.25">
      <c r="C162" s="352"/>
      <c r="E162" s="382"/>
      <c r="H162" s="176"/>
      <c r="I162" s="293"/>
      <c r="N162" s="352"/>
      <c r="O162" s="352"/>
      <c r="P162" s="352"/>
      <c r="T162" s="95"/>
      <c r="X162" s="753"/>
      <c r="Y162" s="96"/>
      <c r="Z162" s="274"/>
      <c r="AB162" s="270"/>
      <c r="AC162" s="273"/>
      <c r="AG162" s="357"/>
      <c r="BH162" s="357"/>
    </row>
    <row r="163" spans="3:60" s="354" customFormat="1" ht="69" customHeight="1" x14ac:dyDescent="0.25">
      <c r="C163" s="352"/>
      <c r="E163" s="382"/>
      <c r="H163" s="176"/>
      <c r="I163" s="274"/>
      <c r="N163" s="352"/>
      <c r="O163" s="352"/>
      <c r="P163" s="352"/>
      <c r="T163" s="95"/>
      <c r="X163" s="753"/>
      <c r="Y163" s="96"/>
      <c r="Z163" s="274"/>
      <c r="AB163" s="270"/>
      <c r="AC163" s="273"/>
      <c r="AG163" s="357"/>
      <c r="BH163" s="357"/>
    </row>
    <row r="164" spans="3:60" s="354" customFormat="1" ht="69" customHeight="1" x14ac:dyDescent="0.25">
      <c r="C164" s="352"/>
      <c r="E164" s="382"/>
      <c r="H164" s="176"/>
      <c r="I164" s="274"/>
      <c r="N164" s="352"/>
      <c r="O164" s="352"/>
      <c r="P164" s="352"/>
      <c r="T164" s="95"/>
      <c r="X164" s="753"/>
      <c r="Y164" s="96"/>
      <c r="Z164" s="274"/>
      <c r="AB164" s="270"/>
      <c r="AC164" s="273"/>
      <c r="AG164" s="357"/>
      <c r="BH164" s="357"/>
    </row>
    <row r="165" spans="3:60" s="354" customFormat="1" ht="69" customHeight="1" x14ac:dyDescent="0.25">
      <c r="C165" s="352"/>
      <c r="E165" s="382"/>
      <c r="H165" s="176"/>
      <c r="I165" s="293"/>
      <c r="N165" s="352"/>
      <c r="O165" s="352"/>
      <c r="P165" s="352"/>
      <c r="T165" s="95"/>
      <c r="X165" s="753"/>
      <c r="Y165" s="96"/>
      <c r="Z165" s="274"/>
      <c r="AB165" s="270"/>
      <c r="AC165" s="273"/>
      <c r="AG165" s="357"/>
      <c r="BH165" s="357"/>
    </row>
    <row r="166" spans="3:60" s="354" customFormat="1" ht="69" customHeight="1" x14ac:dyDescent="0.25">
      <c r="C166" s="352"/>
      <c r="E166" s="382"/>
      <c r="H166" s="176"/>
      <c r="I166" s="293"/>
      <c r="N166" s="352"/>
      <c r="O166" s="352"/>
      <c r="P166" s="352"/>
      <c r="T166" s="95"/>
      <c r="X166" s="753"/>
      <c r="Y166" s="96"/>
      <c r="Z166" s="274"/>
      <c r="AB166" s="270"/>
      <c r="AC166" s="273"/>
      <c r="AG166" s="357"/>
      <c r="BH166" s="357"/>
    </row>
    <row r="167" spans="3:60" s="354" customFormat="1" ht="69" customHeight="1" x14ac:dyDescent="0.25">
      <c r="C167" s="352"/>
      <c r="E167" s="382"/>
      <c r="H167" s="176"/>
      <c r="I167" s="293"/>
      <c r="N167" s="352"/>
      <c r="O167" s="352"/>
      <c r="P167" s="352"/>
      <c r="T167" s="95"/>
      <c r="X167" s="753"/>
      <c r="Y167" s="96"/>
      <c r="Z167" s="274"/>
      <c r="AB167" s="270"/>
      <c r="AC167" s="273"/>
      <c r="AG167" s="357"/>
      <c r="BH167" s="357"/>
    </row>
    <row r="168" spans="3:60" s="354" customFormat="1" ht="69" customHeight="1" x14ac:dyDescent="0.25">
      <c r="C168" s="352"/>
      <c r="E168" s="382"/>
      <c r="H168" s="176"/>
      <c r="I168" s="274"/>
      <c r="N168" s="352"/>
      <c r="O168" s="352"/>
      <c r="P168" s="352"/>
      <c r="T168" s="95"/>
      <c r="X168" s="753"/>
      <c r="Y168" s="96"/>
      <c r="Z168" s="274"/>
      <c r="AB168" s="270"/>
      <c r="AC168" s="273"/>
      <c r="AG168" s="357"/>
      <c r="BH168" s="357"/>
    </row>
    <row r="169" spans="3:60" s="354" customFormat="1" ht="69" customHeight="1" x14ac:dyDescent="0.25">
      <c r="C169" s="352"/>
      <c r="E169" s="382"/>
      <c r="H169" s="176"/>
      <c r="I169" s="274"/>
      <c r="N169" s="352"/>
      <c r="O169" s="352"/>
      <c r="P169" s="352"/>
      <c r="T169" s="95"/>
      <c r="X169" s="753"/>
      <c r="Y169" s="96"/>
      <c r="Z169" s="274"/>
      <c r="AB169" s="270"/>
      <c r="AC169" s="273"/>
      <c r="AG169" s="357"/>
      <c r="BH169" s="357"/>
    </row>
    <row r="170" spans="3:60" s="354" customFormat="1" ht="69" customHeight="1" x14ac:dyDescent="0.25">
      <c r="C170" s="352"/>
      <c r="E170" s="382"/>
      <c r="H170" s="176"/>
      <c r="I170" s="274"/>
      <c r="N170" s="352"/>
      <c r="O170" s="352"/>
      <c r="P170" s="352"/>
      <c r="T170" s="95"/>
      <c r="X170" s="753"/>
      <c r="Y170" s="96"/>
      <c r="Z170" s="274"/>
      <c r="AB170" s="270"/>
      <c r="AC170" s="273"/>
      <c r="AG170" s="357"/>
      <c r="BH170" s="357"/>
    </row>
    <row r="171" spans="3:60" s="354" customFormat="1" ht="69" customHeight="1" x14ac:dyDescent="0.25">
      <c r="C171" s="352"/>
      <c r="E171" s="382"/>
      <c r="H171" s="176"/>
      <c r="I171" s="274"/>
      <c r="N171" s="352"/>
      <c r="O171" s="352"/>
      <c r="P171" s="352"/>
      <c r="T171" s="95"/>
      <c r="X171" s="753"/>
      <c r="Y171" s="96"/>
      <c r="Z171" s="315"/>
      <c r="AB171" s="270"/>
      <c r="AC171" s="273"/>
      <c r="AG171" s="357"/>
      <c r="BH171" s="357"/>
    </row>
    <row r="172" spans="3:60" s="354" customFormat="1" ht="69" customHeight="1" x14ac:dyDescent="0.25">
      <c r="C172" s="352"/>
      <c r="E172" s="382"/>
      <c r="H172" s="176"/>
      <c r="I172" s="274"/>
      <c r="N172" s="352"/>
      <c r="O172" s="352"/>
      <c r="P172" s="352"/>
      <c r="T172" s="95"/>
      <c r="X172" s="753"/>
      <c r="Y172" s="96"/>
      <c r="Z172" s="274"/>
      <c r="AB172" s="270"/>
      <c r="AC172" s="273"/>
      <c r="AG172" s="357"/>
      <c r="BH172" s="357"/>
    </row>
    <row r="173" spans="3:60" s="354" customFormat="1" ht="69" customHeight="1" x14ac:dyDescent="0.25">
      <c r="C173" s="352"/>
      <c r="E173" s="382"/>
      <c r="H173" s="176"/>
      <c r="I173" s="274"/>
      <c r="N173" s="352"/>
      <c r="O173" s="352"/>
      <c r="P173" s="352"/>
      <c r="T173" s="95"/>
      <c r="X173" s="753"/>
      <c r="Y173" s="96"/>
      <c r="Z173" s="274"/>
      <c r="AB173" s="270"/>
      <c r="AC173" s="273"/>
      <c r="AG173" s="357"/>
      <c r="BH173" s="357"/>
    </row>
    <row r="174" spans="3:60" s="354" customFormat="1" ht="69" customHeight="1" x14ac:dyDescent="0.25">
      <c r="C174" s="352"/>
      <c r="E174" s="382"/>
      <c r="H174" s="176"/>
      <c r="I174" s="274"/>
      <c r="N174" s="352"/>
      <c r="O174" s="352"/>
      <c r="P174" s="352"/>
      <c r="T174" s="95"/>
      <c r="X174" s="753"/>
      <c r="Y174" s="96"/>
      <c r="Z174" s="274"/>
      <c r="AB174" s="270"/>
      <c r="AC174" s="273"/>
      <c r="AG174" s="357"/>
      <c r="BH174" s="357"/>
    </row>
    <row r="175" spans="3:60" s="354" customFormat="1" ht="69" customHeight="1" x14ac:dyDescent="0.25">
      <c r="C175" s="352"/>
      <c r="E175" s="382"/>
      <c r="H175" s="176"/>
      <c r="I175" s="293"/>
      <c r="N175" s="352"/>
      <c r="O175" s="352"/>
      <c r="P175" s="352"/>
      <c r="T175" s="95"/>
      <c r="X175" s="753"/>
      <c r="Y175" s="96"/>
      <c r="Z175" s="269"/>
      <c r="AB175" s="270"/>
      <c r="AC175" s="273"/>
      <c r="AG175" s="357"/>
      <c r="BH175" s="357"/>
    </row>
    <row r="176" spans="3:60" s="354" customFormat="1" ht="69" customHeight="1" x14ac:dyDescent="0.25">
      <c r="C176" s="352"/>
      <c r="E176" s="382"/>
      <c r="H176" s="176"/>
      <c r="I176" s="327"/>
      <c r="N176" s="352"/>
      <c r="O176" s="352"/>
      <c r="P176" s="352"/>
      <c r="T176" s="95"/>
      <c r="X176" s="753"/>
      <c r="Y176" s="96"/>
      <c r="Z176" s="314"/>
      <c r="AB176" s="270"/>
      <c r="AC176" s="273"/>
      <c r="AG176" s="357"/>
      <c r="BH176" s="357"/>
    </row>
    <row r="177" spans="3:60" s="354" customFormat="1" ht="69" customHeight="1" x14ac:dyDescent="0.25">
      <c r="C177" s="352"/>
      <c r="E177" s="382"/>
      <c r="H177" s="176"/>
      <c r="I177" s="327"/>
      <c r="N177" s="352"/>
      <c r="O177" s="352"/>
      <c r="P177" s="352"/>
      <c r="T177" s="95"/>
      <c r="X177" s="753"/>
      <c r="Y177" s="96"/>
      <c r="Z177" s="269"/>
      <c r="AB177" s="270"/>
      <c r="AC177" s="273"/>
      <c r="AG177" s="357"/>
      <c r="BH177" s="357"/>
    </row>
    <row r="178" spans="3:60" s="354" customFormat="1" ht="69" customHeight="1" x14ac:dyDescent="0.25">
      <c r="C178" s="352"/>
      <c r="E178" s="382"/>
      <c r="H178" s="176"/>
      <c r="I178" s="327"/>
      <c r="N178" s="352"/>
      <c r="O178" s="352"/>
      <c r="P178" s="352"/>
      <c r="T178" s="95"/>
      <c r="X178" s="753"/>
      <c r="Y178" s="96"/>
      <c r="Z178" s="269"/>
      <c r="AB178" s="270"/>
      <c r="AC178" s="273"/>
      <c r="AG178" s="357"/>
      <c r="BH178" s="357"/>
    </row>
    <row r="179" spans="3:60" s="354" customFormat="1" ht="69" customHeight="1" x14ac:dyDescent="0.25">
      <c r="C179" s="352"/>
      <c r="E179" s="382"/>
      <c r="H179" s="176"/>
      <c r="I179" s="293"/>
      <c r="N179" s="352"/>
      <c r="O179" s="352"/>
      <c r="P179" s="352"/>
      <c r="T179" s="95"/>
      <c r="X179" s="753"/>
      <c r="Y179" s="96"/>
      <c r="Z179" s="269"/>
      <c r="AB179" s="270"/>
      <c r="AC179" s="273"/>
      <c r="AG179" s="357"/>
      <c r="BH179" s="357"/>
    </row>
    <row r="180" spans="3:60" s="354" customFormat="1" ht="69" customHeight="1" x14ac:dyDescent="0.25">
      <c r="C180" s="352"/>
      <c r="E180" s="382"/>
      <c r="H180" s="176"/>
      <c r="I180" s="293"/>
      <c r="N180" s="352"/>
      <c r="O180" s="352"/>
      <c r="P180" s="352"/>
      <c r="T180" s="95"/>
      <c r="X180" s="753"/>
      <c r="Y180" s="96"/>
      <c r="Z180" s="269"/>
      <c r="AB180" s="270"/>
      <c r="AC180" s="273"/>
      <c r="AG180" s="357"/>
      <c r="BH180" s="357"/>
    </row>
    <row r="181" spans="3:60" s="354" customFormat="1" ht="69" customHeight="1" x14ac:dyDescent="0.25">
      <c r="C181" s="352"/>
      <c r="E181" s="382"/>
      <c r="H181" s="176"/>
      <c r="I181" s="293"/>
      <c r="N181" s="352"/>
      <c r="O181" s="352"/>
      <c r="P181" s="352"/>
      <c r="T181" s="95"/>
      <c r="X181" s="753"/>
      <c r="Y181" s="96"/>
      <c r="Z181" s="269"/>
      <c r="AB181" s="270"/>
      <c r="AC181" s="273"/>
      <c r="AG181" s="357"/>
      <c r="BH181" s="357"/>
    </row>
    <row r="182" spans="3:60" s="354" customFormat="1" ht="69" customHeight="1" x14ac:dyDescent="0.25">
      <c r="C182" s="352"/>
      <c r="E182" s="382"/>
      <c r="H182" s="176"/>
      <c r="I182" s="284"/>
      <c r="N182" s="352"/>
      <c r="O182" s="352"/>
      <c r="P182" s="352"/>
      <c r="T182" s="95"/>
      <c r="X182" s="753"/>
      <c r="Y182" s="96"/>
      <c r="Z182" s="269"/>
      <c r="AB182" s="270"/>
      <c r="AC182" s="273"/>
      <c r="AG182" s="357"/>
      <c r="BH182" s="357"/>
    </row>
    <row r="183" spans="3:60" s="354" customFormat="1" ht="69" customHeight="1" x14ac:dyDescent="0.25">
      <c r="C183" s="352"/>
      <c r="E183" s="382"/>
      <c r="H183" s="176"/>
      <c r="I183" s="293"/>
      <c r="N183" s="352"/>
      <c r="O183" s="352"/>
      <c r="P183" s="352"/>
      <c r="T183" s="95"/>
      <c r="X183" s="753"/>
      <c r="Y183" s="96"/>
      <c r="Z183" s="269"/>
      <c r="AB183" s="270"/>
      <c r="AC183" s="273"/>
      <c r="AG183" s="357"/>
      <c r="BH183" s="357"/>
    </row>
    <row r="184" spans="3:60" s="354" customFormat="1" ht="69" customHeight="1" x14ac:dyDescent="0.25">
      <c r="C184" s="352"/>
      <c r="E184" s="382"/>
      <c r="H184" s="176"/>
      <c r="I184" s="293"/>
      <c r="N184" s="352"/>
      <c r="O184" s="352"/>
      <c r="P184" s="352"/>
      <c r="T184" s="95"/>
      <c r="X184" s="753"/>
      <c r="Y184" s="96"/>
      <c r="Z184" s="269"/>
      <c r="AB184" s="270"/>
      <c r="AC184" s="273"/>
      <c r="AG184" s="357"/>
      <c r="BH184" s="357"/>
    </row>
    <row r="185" spans="3:60" s="354" customFormat="1" ht="69" customHeight="1" x14ac:dyDescent="0.25">
      <c r="C185" s="352"/>
      <c r="E185" s="382"/>
      <c r="H185" s="176"/>
      <c r="I185" s="293"/>
      <c r="N185" s="352"/>
      <c r="O185" s="352"/>
      <c r="P185" s="352"/>
      <c r="T185" s="95"/>
      <c r="X185" s="753"/>
      <c r="Y185" s="96"/>
      <c r="Z185" s="269"/>
      <c r="AB185" s="270"/>
      <c r="AC185" s="273"/>
      <c r="AG185" s="357"/>
      <c r="BH185" s="357"/>
    </row>
    <row r="186" spans="3:60" s="354" customFormat="1" ht="69" customHeight="1" x14ac:dyDescent="0.25">
      <c r="C186" s="352"/>
      <c r="E186" s="382"/>
      <c r="H186" s="176"/>
      <c r="I186" s="284"/>
      <c r="N186" s="352"/>
      <c r="O186" s="352"/>
      <c r="P186" s="352"/>
      <c r="T186" s="95"/>
      <c r="X186" s="753"/>
      <c r="Y186" s="96"/>
      <c r="Z186" s="287"/>
      <c r="AB186" s="270"/>
      <c r="AC186" s="273"/>
      <c r="AG186" s="357"/>
      <c r="BH186" s="357"/>
    </row>
    <row r="187" spans="3:60" s="354" customFormat="1" ht="69" customHeight="1" x14ac:dyDescent="0.25">
      <c r="C187" s="352"/>
      <c r="E187" s="382"/>
      <c r="H187" s="176"/>
      <c r="I187" s="293"/>
      <c r="N187" s="352"/>
      <c r="O187" s="352"/>
      <c r="P187" s="352"/>
      <c r="T187" s="95"/>
      <c r="X187" s="753"/>
      <c r="Y187" s="96"/>
      <c r="Z187" s="314"/>
      <c r="AB187" s="270"/>
      <c r="AC187" s="273"/>
      <c r="AG187" s="357"/>
      <c r="BH187" s="357"/>
    </row>
    <row r="188" spans="3:60" s="354" customFormat="1" ht="69" customHeight="1" x14ac:dyDescent="0.25">
      <c r="C188" s="352"/>
      <c r="E188" s="382"/>
      <c r="H188" s="176"/>
      <c r="I188" s="293"/>
      <c r="N188" s="352"/>
      <c r="O188" s="352"/>
      <c r="P188" s="352"/>
      <c r="T188" s="95"/>
      <c r="X188" s="753"/>
      <c r="Y188" s="96"/>
      <c r="Z188" s="287"/>
      <c r="AB188" s="270"/>
      <c r="AC188" s="273"/>
      <c r="AG188" s="357"/>
      <c r="BH188" s="357"/>
    </row>
    <row r="189" spans="3:60" s="354" customFormat="1" ht="69" customHeight="1" x14ac:dyDescent="0.25">
      <c r="C189" s="352"/>
      <c r="E189" s="382"/>
      <c r="H189" s="176"/>
      <c r="I189" s="293"/>
      <c r="N189" s="352"/>
      <c r="O189" s="352"/>
      <c r="P189" s="352"/>
      <c r="T189" s="95"/>
      <c r="X189" s="753"/>
      <c r="Y189" s="96"/>
      <c r="Z189" s="269"/>
      <c r="AB189" s="270"/>
      <c r="AC189" s="273"/>
      <c r="AG189" s="357"/>
      <c r="BH189" s="357"/>
    </row>
    <row r="190" spans="3:60" s="354" customFormat="1" ht="69" customHeight="1" x14ac:dyDescent="0.25">
      <c r="C190" s="352"/>
      <c r="E190" s="382"/>
      <c r="H190" s="176"/>
      <c r="I190" s="293"/>
      <c r="N190" s="352"/>
      <c r="O190" s="352"/>
      <c r="P190" s="352"/>
      <c r="T190" s="95"/>
      <c r="X190" s="753"/>
      <c r="Y190" s="96"/>
      <c r="Z190" s="269"/>
      <c r="AB190" s="270"/>
      <c r="AC190" s="273"/>
      <c r="AG190" s="357"/>
      <c r="BH190" s="357"/>
    </row>
    <row r="191" spans="3:60" s="354" customFormat="1" ht="69" customHeight="1" x14ac:dyDescent="0.25">
      <c r="C191" s="352"/>
      <c r="E191" s="382"/>
      <c r="H191" s="381"/>
      <c r="I191" s="293"/>
      <c r="N191" s="352"/>
      <c r="O191" s="352"/>
      <c r="P191" s="352"/>
      <c r="T191" s="95"/>
      <c r="X191" s="753"/>
      <c r="Y191" s="96"/>
      <c r="Z191" s="269"/>
      <c r="AB191" s="270"/>
      <c r="AC191" s="273"/>
      <c r="AG191" s="357"/>
      <c r="BH191" s="357"/>
    </row>
  </sheetData>
  <autoFilter ref="A3:CY191"/>
  <mergeCells count="74">
    <mergeCell ref="Y1:AG1"/>
    <mergeCell ref="AZ1:BG1"/>
    <mergeCell ref="Q2:Q3"/>
    <mergeCell ref="BH1:BL1"/>
    <mergeCell ref="A2:A3"/>
    <mergeCell ref="B2:B3"/>
    <mergeCell ref="C2:C3"/>
    <mergeCell ref="D2:D3"/>
    <mergeCell ref="E2:E3"/>
    <mergeCell ref="F2:F3"/>
    <mergeCell ref="G2:G3"/>
    <mergeCell ref="H2:H3"/>
    <mergeCell ref="I2:I3"/>
    <mergeCell ref="A1:I1"/>
    <mergeCell ref="AH1:AO1"/>
    <mergeCell ref="AQ1:AX1"/>
    <mergeCell ref="AD2:AD3"/>
    <mergeCell ref="R2:R3"/>
    <mergeCell ref="S2:S3"/>
    <mergeCell ref="T2:T3"/>
    <mergeCell ref="U2:U3"/>
    <mergeCell ref="V2:V3"/>
    <mergeCell ref="W2:W3"/>
    <mergeCell ref="Y2:Y3"/>
    <mergeCell ref="Z2:Z3"/>
    <mergeCell ref="AA2:AA3"/>
    <mergeCell ref="AB2:AB3"/>
    <mergeCell ref="AC2:AC3"/>
    <mergeCell ref="AR2:AR3"/>
    <mergeCell ref="AE2:AE3"/>
    <mergeCell ref="AF2:AF3"/>
    <mergeCell ref="AH2:AH3"/>
    <mergeCell ref="AI2:AI3"/>
    <mergeCell ref="AJ2:AJ3"/>
    <mergeCell ref="AK2:AK3"/>
    <mergeCell ref="AL2:AL3"/>
    <mergeCell ref="AM2:AM3"/>
    <mergeCell ref="AN2:AN3"/>
    <mergeCell ref="AO2:AO3"/>
    <mergeCell ref="AQ2:AQ3"/>
    <mergeCell ref="BE2:BE3"/>
    <mergeCell ref="AS2:AS3"/>
    <mergeCell ref="AT2:AT3"/>
    <mergeCell ref="AU2:AU3"/>
    <mergeCell ref="AV2:AV3"/>
    <mergeCell ref="AW2:AW3"/>
    <mergeCell ref="AX2:AX3"/>
    <mergeCell ref="AZ2:AZ3"/>
    <mergeCell ref="BA2:BA3"/>
    <mergeCell ref="BB2:BB3"/>
    <mergeCell ref="BC2:BC3"/>
    <mergeCell ref="BD2:BD3"/>
    <mergeCell ref="BL2:BL4"/>
    <mergeCell ref="BF2:BF3"/>
    <mergeCell ref="BG2:BG3"/>
    <mergeCell ref="BH2:BH3"/>
    <mergeCell ref="BI2:BI3"/>
    <mergeCell ref="BJ2:BJ3"/>
    <mergeCell ref="BK2:BK3"/>
    <mergeCell ref="J1:X1"/>
    <mergeCell ref="G148:G150"/>
    <mergeCell ref="E5:E10"/>
    <mergeCell ref="E11:E25"/>
    <mergeCell ref="E26:E28"/>
    <mergeCell ref="G116:G118"/>
    <mergeCell ref="G119:G123"/>
    <mergeCell ref="E29:E31"/>
    <mergeCell ref="J2:J3"/>
    <mergeCell ref="K2:M2"/>
    <mergeCell ref="N2:N3"/>
    <mergeCell ref="O2:O3"/>
    <mergeCell ref="P2:P3"/>
    <mergeCell ref="E32:E34"/>
    <mergeCell ref="E35:E37"/>
  </mergeCells>
  <conditionalFormatting sqref="AD38:AD191">
    <cfRule type="containsText" dxfId="1041" priority="564" stopIfTrue="1" operator="containsText" text="EN TERMINO">
      <formula>NOT(ISERROR(SEARCH("EN TERMINO",AD38)))</formula>
    </cfRule>
    <cfRule type="containsText" priority="565" operator="containsText" text="AMARILLO">
      <formula>NOT(ISERROR(SEARCH("AMARILLO",AD38)))</formula>
    </cfRule>
    <cfRule type="containsText" dxfId="1040" priority="566" stopIfTrue="1" operator="containsText" text="ALERTA">
      <formula>NOT(ISERROR(SEARCH("ALERTA",AD38)))</formula>
    </cfRule>
    <cfRule type="containsText" dxfId="1039" priority="567" stopIfTrue="1" operator="containsText" text="OK">
      <formula>NOT(ISERROR(SEARCH("OK",AD38)))</formula>
    </cfRule>
  </conditionalFormatting>
  <conditionalFormatting sqref="AG60:AG191 AG56:AG58 BH38:BH191 AG59:BG59">
    <cfRule type="containsText" dxfId="1038" priority="561" operator="containsText" text="Cumplida">
      <formula>NOT(ISERROR(SEARCH("Cumplida",AG38)))</formula>
    </cfRule>
    <cfRule type="containsText" dxfId="1037" priority="562" operator="containsText" text="Pendiente">
      <formula>NOT(ISERROR(SEARCH("Pendiente",AG38)))</formula>
    </cfRule>
    <cfRule type="containsText" dxfId="1036" priority="563" operator="containsText" text="Cumplida">
      <formula>NOT(ISERROR(SEARCH("Cumplida",AG38)))</formula>
    </cfRule>
  </conditionalFormatting>
  <conditionalFormatting sqref="AG60:AG191 AG38:AG47 AG49:AG58 BH38:BH191 AG59:BG59">
    <cfRule type="containsText" dxfId="1035" priority="560" stopIfTrue="1" operator="containsText" text="CUMPLIDA">
      <formula>NOT(ISERROR(SEARCH("CUMPLIDA",AG38)))</formula>
    </cfRule>
  </conditionalFormatting>
  <conditionalFormatting sqref="AG60:AG191 AG38:AG47 AG49:AG58 BH38:BH191 AG59:BG59">
    <cfRule type="containsText" dxfId="1034" priority="555" stopIfTrue="1" operator="containsText" text="INCUMPLIDA">
      <formula>NOT(ISERROR(SEARCH("INCUMPLIDA",AG38)))</formula>
    </cfRule>
  </conditionalFormatting>
  <conditionalFormatting sqref="AG48 AG42 AG50">
    <cfRule type="containsText" dxfId="1033" priority="554" operator="containsText" text="PENDIENTE">
      <formula>NOT(ISERROR(SEARCH("PENDIENTE",AG42)))</formula>
    </cfRule>
  </conditionalFormatting>
  <conditionalFormatting sqref="AD5:AD10 AD13:AD17 AD20:AD28">
    <cfRule type="containsText" dxfId="1032" priority="332" stopIfTrue="1" operator="containsText" text="EN TERMINO">
      <formula>NOT(ISERROR(SEARCH("EN TERMINO",AD5)))</formula>
    </cfRule>
    <cfRule type="containsText" priority="333" operator="containsText" text="AMARILLO">
      <formula>NOT(ISERROR(SEARCH("AMARILLO",AD5)))</formula>
    </cfRule>
    <cfRule type="containsText" dxfId="1031" priority="334" stopIfTrue="1" operator="containsText" text="ALERTA">
      <formula>NOT(ISERROR(SEARCH("ALERTA",AD5)))</formula>
    </cfRule>
    <cfRule type="containsText" dxfId="1030" priority="335" stopIfTrue="1" operator="containsText" text="OK">
      <formula>NOT(ISERROR(SEARCH("OK",AD5)))</formula>
    </cfRule>
  </conditionalFormatting>
  <conditionalFormatting sqref="BH14:BH15 BH6:BH10 BH22:BH24">
    <cfRule type="containsText" dxfId="1029" priority="329" operator="containsText" text="Cumplida">
      <formula>NOT(ISERROR(SEARCH("Cumplida",BH6)))</formula>
    </cfRule>
    <cfRule type="containsText" dxfId="1028" priority="330" operator="containsText" text="Pendiente">
      <formula>NOT(ISERROR(SEARCH("Pendiente",BH6)))</formula>
    </cfRule>
    <cfRule type="containsText" dxfId="1027" priority="331" operator="containsText" text="Cumplida">
      <formula>NOT(ISERROR(SEARCH("Cumplida",BH6)))</formula>
    </cfRule>
  </conditionalFormatting>
  <conditionalFormatting sqref="AG5:AG10 AG13:AG17 BH14:BH15 AG20:AG28 BH6:BH10 BH22:BH24">
    <cfRule type="containsText" dxfId="1026" priority="328" stopIfTrue="1" operator="containsText" text="CUMPLIDA">
      <formula>NOT(ISERROR(SEARCH("CUMPLIDA",AG5)))</formula>
    </cfRule>
  </conditionalFormatting>
  <conditionalFormatting sqref="AG5:AG10 AG13:AG17 BH14:BH15 AG20:AG28 BH6:BH10 BH22:BH24">
    <cfRule type="containsText" dxfId="1025" priority="327" stopIfTrue="1" operator="containsText" text="INCUMPLIDA">
      <formula>NOT(ISERROR(SEARCH("INCUMPLIDA",AG5)))</formula>
    </cfRule>
  </conditionalFormatting>
  <conditionalFormatting sqref="AG13:AG17 AG20:AG28">
    <cfRule type="containsText" dxfId="1024" priority="326" operator="containsText" text="PENDIENTE">
      <formula>NOT(ISERROR(SEARCH("PENDIENTE",AG13)))</formula>
    </cfRule>
  </conditionalFormatting>
  <conditionalFormatting sqref="AG5:AG10 AG13:AG17 AG20:AG28">
    <cfRule type="containsText" dxfId="1023" priority="325" stopIfTrue="1" operator="containsText" text="PENDIENTE">
      <formula>NOT(ISERROR(SEARCH("PENDIENTE",AG5)))</formula>
    </cfRule>
  </conditionalFormatting>
  <conditionalFormatting sqref="BJ14:BJ15 BJ22:BJ24 BJ6:BJ10">
    <cfRule type="containsText" dxfId="1022" priority="322" operator="containsText" text="cerrada">
      <formula>NOT(ISERROR(SEARCH("cerrada",BJ6)))</formula>
    </cfRule>
    <cfRule type="containsText" dxfId="1021" priority="323" operator="containsText" text="cerrado">
      <formula>NOT(ISERROR(SEARCH("cerrado",BJ6)))</formula>
    </cfRule>
    <cfRule type="containsText" dxfId="1020" priority="324" operator="containsText" text="Abierto">
      <formula>NOT(ISERROR(SEARCH("Abierto",BJ6)))</formula>
    </cfRule>
  </conditionalFormatting>
  <conditionalFormatting sqref="BJ14:BJ15 BJ22:BJ24 BJ6:BJ10">
    <cfRule type="containsText" dxfId="1019" priority="319" operator="containsText" text="cerrada">
      <formula>NOT(ISERROR(SEARCH("cerrada",BJ6)))</formula>
    </cfRule>
    <cfRule type="containsText" dxfId="1018" priority="320" operator="containsText" text="cerrado">
      <formula>NOT(ISERROR(SEARCH("cerrado",BJ6)))</formula>
    </cfRule>
    <cfRule type="containsText" dxfId="1017" priority="321" operator="containsText" text="Abierto">
      <formula>NOT(ISERROR(SEARCH("Abierto",BJ6)))</formula>
    </cfRule>
  </conditionalFormatting>
  <conditionalFormatting sqref="AD29:AD31">
    <cfRule type="containsText" dxfId="1016" priority="315" stopIfTrue="1" operator="containsText" text="EN TERMINO">
      <formula>NOT(ISERROR(SEARCH("EN TERMINO",AD29)))</formula>
    </cfRule>
    <cfRule type="containsText" priority="316" operator="containsText" text="AMARILLO">
      <formula>NOT(ISERROR(SEARCH("AMARILLO",AD29)))</formula>
    </cfRule>
    <cfRule type="containsText" dxfId="1015" priority="317" stopIfTrue="1" operator="containsText" text="ALERTA">
      <formula>NOT(ISERROR(SEARCH("ALERTA",AD29)))</formula>
    </cfRule>
    <cfRule type="containsText" dxfId="1014" priority="318" stopIfTrue="1" operator="containsText" text="OK">
      <formula>NOT(ISERROR(SEARCH("OK",AD29)))</formula>
    </cfRule>
  </conditionalFormatting>
  <conditionalFormatting sqref="AG29:AG31">
    <cfRule type="containsText" dxfId="1013" priority="314" stopIfTrue="1" operator="containsText" text="CUMPLIDA">
      <formula>NOT(ISERROR(SEARCH("CUMPLIDA",AG29)))</formula>
    </cfRule>
  </conditionalFormatting>
  <conditionalFormatting sqref="AG29:AG31">
    <cfRule type="containsText" dxfId="1012" priority="313" stopIfTrue="1" operator="containsText" text="INCUMPLIDA">
      <formula>NOT(ISERROR(SEARCH("INCUMPLIDA",AG29)))</formula>
    </cfRule>
  </conditionalFormatting>
  <conditionalFormatting sqref="AD29:AD31">
    <cfRule type="containsText" dxfId="1011" priority="309" stopIfTrue="1" operator="containsText" text="EN TERMINO">
      <formula>NOT(ISERROR(SEARCH("EN TERMINO",AD29)))</formula>
    </cfRule>
    <cfRule type="containsText" priority="310" operator="containsText" text="AMARILLO">
      <formula>NOT(ISERROR(SEARCH("AMARILLO",AD29)))</formula>
    </cfRule>
    <cfRule type="containsText" dxfId="1010" priority="311" stopIfTrue="1" operator="containsText" text="ALERTA">
      <formula>NOT(ISERROR(SEARCH("ALERTA",AD29)))</formula>
    </cfRule>
    <cfRule type="containsText" dxfId="1009" priority="312" stopIfTrue="1" operator="containsText" text="OK">
      <formula>NOT(ISERROR(SEARCH("OK",AD29)))</formula>
    </cfRule>
  </conditionalFormatting>
  <conditionalFormatting sqref="AG29:AG31">
    <cfRule type="containsText" dxfId="1008" priority="308" stopIfTrue="1" operator="containsText" text="CUMPLIDA">
      <formula>NOT(ISERROR(SEARCH("CUMPLIDA",AG29)))</formula>
    </cfRule>
  </conditionalFormatting>
  <conditionalFormatting sqref="AG29:AG31">
    <cfRule type="containsText" dxfId="1007" priority="307" stopIfTrue="1" operator="containsText" text="INCUMPLIDA">
      <formula>NOT(ISERROR(SEARCH("INCUMPLIDA",AG29)))</formula>
    </cfRule>
  </conditionalFormatting>
  <conditionalFormatting sqref="AG29:AG31">
    <cfRule type="containsText" dxfId="1006" priority="306" operator="containsText" text="PENDIENTE">
      <formula>NOT(ISERROR(SEARCH("PENDIENTE",AG29)))</formula>
    </cfRule>
  </conditionalFormatting>
  <conditionalFormatting sqref="AG29:AG31">
    <cfRule type="containsText" dxfId="1005" priority="305" stopIfTrue="1" operator="containsText" text="PENDIENTE">
      <formula>NOT(ISERROR(SEARCH("PENDIENTE",AG29)))</formula>
    </cfRule>
  </conditionalFormatting>
  <conditionalFormatting sqref="BJ11:BJ13">
    <cfRule type="containsText" dxfId="1004" priority="271" operator="containsText" text="cerrada">
      <formula>NOT(ISERROR(SEARCH("cerrada",BJ11)))</formula>
    </cfRule>
    <cfRule type="containsText" dxfId="1003" priority="272" operator="containsText" text="cerrado">
      <formula>NOT(ISERROR(SEARCH("cerrado",BJ11)))</formula>
    </cfRule>
    <cfRule type="containsText" dxfId="1002" priority="273" operator="containsText" text="Abierto">
      <formula>NOT(ISERROR(SEARCH("Abierto",BJ11)))</formula>
    </cfRule>
  </conditionalFormatting>
  <conditionalFormatting sqref="BJ11:BJ13">
    <cfRule type="containsText" dxfId="1001" priority="268" operator="containsText" text="cerrada">
      <formula>NOT(ISERROR(SEARCH("cerrada",BJ11)))</formula>
    </cfRule>
    <cfRule type="containsText" dxfId="1000" priority="269" operator="containsText" text="cerrado">
      <formula>NOT(ISERROR(SEARCH("cerrado",BJ11)))</formula>
    </cfRule>
    <cfRule type="containsText" dxfId="999" priority="270" operator="containsText" text="Abierto">
      <formula>NOT(ISERROR(SEARCH("Abierto",BJ11)))</formula>
    </cfRule>
  </conditionalFormatting>
  <conditionalFormatting sqref="BH11:BH13">
    <cfRule type="containsText" dxfId="998" priority="296" operator="containsText" text="Cumplida">
      <formula>NOT(ISERROR(SEARCH("Cumplida",BH11)))</formula>
    </cfRule>
    <cfRule type="containsText" dxfId="997" priority="297" operator="containsText" text="Pendiente">
      <formula>NOT(ISERROR(SEARCH("Pendiente",BH11)))</formula>
    </cfRule>
    <cfRule type="containsText" dxfId="996" priority="298" operator="containsText" text="Cumplida">
      <formula>NOT(ISERROR(SEARCH("Cumplida",BH11)))</formula>
    </cfRule>
  </conditionalFormatting>
  <conditionalFormatting sqref="BH11:BH13">
    <cfRule type="containsText" dxfId="995" priority="295" stopIfTrue="1" operator="containsText" text="CUMPLIDA">
      <formula>NOT(ISERROR(SEARCH("CUMPLIDA",BH11)))</formula>
    </cfRule>
  </conditionalFormatting>
  <conditionalFormatting sqref="BH11:BH13">
    <cfRule type="containsText" dxfId="994" priority="294" stopIfTrue="1" operator="containsText" text="INCUMPLIDA">
      <formula>NOT(ISERROR(SEARCH("INCUMPLIDA",BH11)))</formula>
    </cfRule>
  </conditionalFormatting>
  <conditionalFormatting sqref="AD11:AD12">
    <cfRule type="containsText" dxfId="993" priority="290" stopIfTrue="1" operator="containsText" text="EN TERMINO">
      <formula>NOT(ISERROR(SEARCH("EN TERMINO",AD11)))</formula>
    </cfRule>
    <cfRule type="containsText" priority="291" operator="containsText" text="AMARILLO">
      <formula>NOT(ISERROR(SEARCH("AMARILLO",AD11)))</formula>
    </cfRule>
    <cfRule type="containsText" dxfId="992" priority="292" stopIfTrue="1" operator="containsText" text="ALERTA">
      <formula>NOT(ISERROR(SEARCH("ALERTA",AD11)))</formula>
    </cfRule>
    <cfRule type="containsText" dxfId="991" priority="293" stopIfTrue="1" operator="containsText" text="OK">
      <formula>NOT(ISERROR(SEARCH("OK",AD11)))</formula>
    </cfRule>
  </conditionalFormatting>
  <conditionalFormatting sqref="AG11:AG12">
    <cfRule type="containsText" dxfId="990" priority="289" operator="containsText" text="PENDIENTE">
      <formula>NOT(ISERROR(SEARCH("PENDIENTE",AG11)))</formula>
    </cfRule>
  </conditionalFormatting>
  <conditionalFormatting sqref="AD11:AD12">
    <cfRule type="containsText" dxfId="989" priority="285" stopIfTrue="1" operator="containsText" text="EN TERMINO">
      <formula>NOT(ISERROR(SEARCH("EN TERMINO",AD11)))</formula>
    </cfRule>
    <cfRule type="containsText" priority="286" operator="containsText" text="AMARILLO">
      <formula>NOT(ISERROR(SEARCH("AMARILLO",AD11)))</formula>
    </cfRule>
    <cfRule type="containsText" dxfId="988" priority="287" stopIfTrue="1" operator="containsText" text="ALERTA">
      <formula>NOT(ISERROR(SEARCH("ALERTA",AD11)))</formula>
    </cfRule>
    <cfRule type="containsText" dxfId="987" priority="288" stopIfTrue="1" operator="containsText" text="OK">
      <formula>NOT(ISERROR(SEARCH("OK",AD11)))</formula>
    </cfRule>
  </conditionalFormatting>
  <conditionalFormatting sqref="AG11:AG12">
    <cfRule type="containsText" dxfId="986" priority="284" stopIfTrue="1" operator="containsText" text="CUMPLIDA">
      <formula>NOT(ISERROR(SEARCH("CUMPLIDA",AG11)))</formula>
    </cfRule>
  </conditionalFormatting>
  <conditionalFormatting sqref="AG11:AG12">
    <cfRule type="containsText" dxfId="985" priority="283" stopIfTrue="1" operator="containsText" text="INCUMPLIDA">
      <formula>NOT(ISERROR(SEARCH("INCUMPLIDA",AG11)))</formula>
    </cfRule>
  </conditionalFormatting>
  <conditionalFormatting sqref="AG11:AG12">
    <cfRule type="containsText" dxfId="984" priority="282" operator="containsText" text="PENDIENTE">
      <formula>NOT(ISERROR(SEARCH("PENDIENTE",AG11)))</formula>
    </cfRule>
  </conditionalFormatting>
  <conditionalFormatting sqref="AG11:AG12">
    <cfRule type="containsText" dxfId="983" priority="281" stopIfTrue="1" operator="containsText" text="PENDIENTE">
      <formula>NOT(ISERROR(SEARCH("PENDIENTE",AG11)))</formula>
    </cfRule>
  </conditionalFormatting>
  <conditionalFormatting sqref="AM11">
    <cfRule type="containsText" dxfId="982" priority="277" stopIfTrue="1" operator="containsText" text="EN TERMINO">
      <formula>NOT(ISERROR(SEARCH("EN TERMINO",AM11)))</formula>
    </cfRule>
    <cfRule type="containsText" priority="278" operator="containsText" text="AMARILLO">
      <formula>NOT(ISERROR(SEARCH("AMARILLO",AM11)))</formula>
    </cfRule>
    <cfRule type="containsText" dxfId="981" priority="279" stopIfTrue="1" operator="containsText" text="ALERTA">
      <formula>NOT(ISERROR(SEARCH("ALERTA",AM11)))</formula>
    </cfRule>
    <cfRule type="containsText" dxfId="980" priority="280" stopIfTrue="1" operator="containsText" text="OK">
      <formula>NOT(ISERROR(SEARCH("OK",AM11)))</formula>
    </cfRule>
  </conditionalFormatting>
  <conditionalFormatting sqref="AP11">
    <cfRule type="containsText" dxfId="979" priority="276" stopIfTrue="1" operator="containsText" text="CUMPLIDA">
      <formula>NOT(ISERROR(SEARCH("CUMPLIDA",AP11)))</formula>
    </cfRule>
  </conditionalFormatting>
  <conditionalFormatting sqref="AP11">
    <cfRule type="containsText" dxfId="978" priority="275" stopIfTrue="1" operator="containsText" text="INCUMPLIDA">
      <formula>NOT(ISERROR(SEARCH("INCUMPLIDA",AP11)))</formula>
    </cfRule>
  </conditionalFormatting>
  <conditionalFormatting sqref="AP11">
    <cfRule type="containsText" dxfId="977" priority="274" stopIfTrue="1" operator="containsText" text="PENDIENTE">
      <formula>NOT(ISERROR(SEARCH("PENDIENTE",AP11)))</formula>
    </cfRule>
  </conditionalFormatting>
  <conditionalFormatting sqref="AD18:AD19">
    <cfRule type="containsText" dxfId="976" priority="264" stopIfTrue="1" operator="containsText" text="EN TERMINO">
      <formula>NOT(ISERROR(SEARCH("EN TERMINO",AD18)))</formula>
    </cfRule>
    <cfRule type="containsText" priority="265" operator="containsText" text="AMARILLO">
      <formula>NOT(ISERROR(SEARCH("AMARILLO",AD18)))</formula>
    </cfRule>
    <cfRule type="containsText" dxfId="975" priority="266" stopIfTrue="1" operator="containsText" text="ALERTA">
      <formula>NOT(ISERROR(SEARCH("ALERTA",AD18)))</formula>
    </cfRule>
    <cfRule type="containsText" dxfId="974" priority="267" stopIfTrue="1" operator="containsText" text="OK">
      <formula>NOT(ISERROR(SEARCH("OK",AD18)))</formula>
    </cfRule>
  </conditionalFormatting>
  <conditionalFormatting sqref="AG18:AG19">
    <cfRule type="containsText" dxfId="973" priority="263" stopIfTrue="1" operator="containsText" text="CUMPLIDA">
      <formula>NOT(ISERROR(SEARCH("CUMPLIDA",AG18)))</formula>
    </cfRule>
  </conditionalFormatting>
  <conditionalFormatting sqref="AG18:AG19">
    <cfRule type="containsText" dxfId="972" priority="262" stopIfTrue="1" operator="containsText" text="INCUMPLIDA">
      <formula>NOT(ISERROR(SEARCH("INCUMPLIDA",AG18)))</formula>
    </cfRule>
  </conditionalFormatting>
  <conditionalFormatting sqref="AG18:AG19">
    <cfRule type="containsText" dxfId="971" priority="261" operator="containsText" text="PENDIENTE">
      <formula>NOT(ISERROR(SEARCH("PENDIENTE",AG18)))</formula>
    </cfRule>
  </conditionalFormatting>
  <conditionalFormatting sqref="AD18:AD19">
    <cfRule type="containsText" dxfId="970" priority="257" stopIfTrue="1" operator="containsText" text="EN TERMINO">
      <formula>NOT(ISERROR(SEARCH("EN TERMINO",AD18)))</formula>
    </cfRule>
    <cfRule type="containsText" priority="258" operator="containsText" text="AMARILLO">
      <formula>NOT(ISERROR(SEARCH("AMARILLO",AD18)))</formula>
    </cfRule>
    <cfRule type="containsText" dxfId="969" priority="259" stopIfTrue="1" operator="containsText" text="ALERTA">
      <formula>NOT(ISERROR(SEARCH("ALERTA",AD18)))</formula>
    </cfRule>
    <cfRule type="containsText" dxfId="968" priority="260" stopIfTrue="1" operator="containsText" text="OK">
      <formula>NOT(ISERROR(SEARCH("OK",AD18)))</formula>
    </cfRule>
  </conditionalFormatting>
  <conditionalFormatting sqref="AG18:AG19">
    <cfRule type="containsText" dxfId="967" priority="256" stopIfTrue="1" operator="containsText" text="CUMPLIDA">
      <formula>NOT(ISERROR(SEARCH("CUMPLIDA",AG18)))</formula>
    </cfRule>
  </conditionalFormatting>
  <conditionalFormatting sqref="AG18:AG19">
    <cfRule type="containsText" dxfId="966" priority="255" stopIfTrue="1" operator="containsText" text="INCUMPLIDA">
      <formula>NOT(ISERROR(SEARCH("INCUMPLIDA",AG18)))</formula>
    </cfRule>
  </conditionalFormatting>
  <conditionalFormatting sqref="AG18:AG19">
    <cfRule type="containsText" dxfId="965" priority="254" operator="containsText" text="PENDIENTE">
      <formula>NOT(ISERROR(SEARCH("PENDIENTE",AG18)))</formula>
    </cfRule>
  </conditionalFormatting>
  <conditionalFormatting sqref="AG18:AG19">
    <cfRule type="containsText" dxfId="964" priority="253" stopIfTrue="1" operator="containsText" text="PENDIENTE">
      <formula>NOT(ISERROR(SEARCH("PENDIENTE",AG18)))</formula>
    </cfRule>
  </conditionalFormatting>
  <conditionalFormatting sqref="AP18:AP19">
    <cfRule type="containsText" dxfId="963" priority="252" stopIfTrue="1" operator="containsText" text="CUMPLIDA">
      <formula>NOT(ISERROR(SEARCH("CUMPLIDA",AP18)))</formula>
    </cfRule>
  </conditionalFormatting>
  <conditionalFormatting sqref="AP18:AP19">
    <cfRule type="containsText" dxfId="962" priority="251" stopIfTrue="1" operator="containsText" text="INCUMPLIDA">
      <formula>NOT(ISERROR(SEARCH("INCUMPLIDA",AP18)))</formula>
    </cfRule>
  </conditionalFormatting>
  <conditionalFormatting sqref="AP18:AP19">
    <cfRule type="containsText" dxfId="961" priority="250" stopIfTrue="1" operator="containsText" text="PENDIENTE">
      <formula>NOT(ISERROR(SEARCH("PENDIENTE",AP18)))</formula>
    </cfRule>
  </conditionalFormatting>
  <conditionalFormatting sqref="BJ18:BJ19">
    <cfRule type="containsText" dxfId="960" priority="247" operator="containsText" text="cerrada">
      <formula>NOT(ISERROR(SEARCH("cerrada",BJ18)))</formula>
    </cfRule>
    <cfRule type="containsText" dxfId="959" priority="248" operator="containsText" text="cerrado">
      <formula>NOT(ISERROR(SEARCH("cerrado",BJ18)))</formula>
    </cfRule>
    <cfRule type="containsText" dxfId="958" priority="249" operator="containsText" text="Abierto">
      <formula>NOT(ISERROR(SEARCH("Abierto",BJ18)))</formula>
    </cfRule>
  </conditionalFormatting>
  <conditionalFormatting sqref="BJ18:BJ19">
    <cfRule type="containsText" dxfId="957" priority="244" operator="containsText" text="cerrada">
      <formula>NOT(ISERROR(SEARCH("cerrada",BJ18)))</formula>
    </cfRule>
    <cfRule type="containsText" dxfId="956" priority="245" operator="containsText" text="cerrado">
      <formula>NOT(ISERROR(SEARCH("cerrado",BJ18)))</formula>
    </cfRule>
    <cfRule type="containsText" dxfId="955" priority="246" operator="containsText" text="Abierto">
      <formula>NOT(ISERROR(SEARCH("Abierto",BJ18)))</formula>
    </cfRule>
  </conditionalFormatting>
  <conditionalFormatting sqref="BH18:BH19">
    <cfRule type="containsText" dxfId="954" priority="241" operator="containsText" text="Cumplida">
      <formula>NOT(ISERROR(SEARCH("Cumplida",BH18)))</formula>
    </cfRule>
    <cfRule type="containsText" dxfId="953" priority="242" operator="containsText" text="Pendiente">
      <formula>NOT(ISERROR(SEARCH("Pendiente",BH18)))</formula>
    </cfRule>
    <cfRule type="containsText" dxfId="952" priority="243" operator="containsText" text="Cumplida">
      <formula>NOT(ISERROR(SEARCH("Cumplida",BH18)))</formula>
    </cfRule>
  </conditionalFormatting>
  <conditionalFormatting sqref="BH18:BH19">
    <cfRule type="containsText" dxfId="951" priority="240" stopIfTrue="1" operator="containsText" text="CUMPLIDA">
      <formula>NOT(ISERROR(SEARCH("CUMPLIDA",BH18)))</formula>
    </cfRule>
  </conditionalFormatting>
  <conditionalFormatting sqref="BH18:BH19">
    <cfRule type="containsText" dxfId="950" priority="239" stopIfTrue="1" operator="containsText" text="INCUMPLIDA">
      <formula>NOT(ISERROR(SEARCH("INCUMPLIDA",BH18)))</formula>
    </cfRule>
  </conditionalFormatting>
  <conditionalFormatting sqref="AM5">
    <cfRule type="containsText" dxfId="949" priority="221" stopIfTrue="1" operator="containsText" text="EN TERMINO">
      <formula>NOT(ISERROR(SEARCH("EN TERMINO",AM5)))</formula>
    </cfRule>
    <cfRule type="containsText" priority="222" operator="containsText" text="AMARILLO">
      <formula>NOT(ISERROR(SEARCH("AMARILLO",AM5)))</formula>
    </cfRule>
    <cfRule type="containsText" dxfId="948" priority="223" stopIfTrue="1" operator="containsText" text="ALERTA">
      <formula>NOT(ISERROR(SEARCH("ALERTA",AM5)))</formula>
    </cfRule>
    <cfRule type="containsText" dxfId="947" priority="224" stopIfTrue="1" operator="containsText" text="OK">
      <formula>NOT(ISERROR(SEARCH("OK",AM5)))</formula>
    </cfRule>
  </conditionalFormatting>
  <conditionalFormatting sqref="AM5">
    <cfRule type="containsText" dxfId="946" priority="217" stopIfTrue="1" operator="containsText" text="EN TERMINO">
      <formula>NOT(ISERROR(SEARCH("EN TERMINO",AM5)))</formula>
    </cfRule>
    <cfRule type="containsText" priority="218" operator="containsText" text="AMARILLO">
      <formula>NOT(ISERROR(SEARCH("AMARILLO",AM5)))</formula>
    </cfRule>
    <cfRule type="containsText" dxfId="945" priority="219" stopIfTrue="1" operator="containsText" text="ALERTA">
      <formula>NOT(ISERROR(SEARCH("ALERTA",AM5)))</formula>
    </cfRule>
    <cfRule type="containsText" dxfId="944" priority="220" stopIfTrue="1" operator="containsText" text="OK">
      <formula>NOT(ISERROR(SEARCH("OK",AM5)))</formula>
    </cfRule>
  </conditionalFormatting>
  <conditionalFormatting sqref="AM12:AM13">
    <cfRule type="containsText" dxfId="943" priority="213" stopIfTrue="1" operator="containsText" text="EN TERMINO">
      <formula>NOT(ISERROR(SEARCH("EN TERMINO",AM12)))</formula>
    </cfRule>
    <cfRule type="containsText" priority="214" operator="containsText" text="AMARILLO">
      <formula>NOT(ISERROR(SEARCH("AMARILLO",AM12)))</formula>
    </cfRule>
    <cfRule type="containsText" dxfId="942" priority="215" stopIfTrue="1" operator="containsText" text="ALERTA">
      <formula>NOT(ISERROR(SEARCH("ALERTA",AM12)))</formula>
    </cfRule>
    <cfRule type="containsText" dxfId="941" priority="216" stopIfTrue="1" operator="containsText" text="OK">
      <formula>NOT(ISERROR(SEARCH("OK",AM12)))</formula>
    </cfRule>
  </conditionalFormatting>
  <conditionalFormatting sqref="AP12">
    <cfRule type="containsText" dxfId="940" priority="212" stopIfTrue="1" operator="containsText" text="CUMPLIDA">
      <formula>NOT(ISERROR(SEARCH("CUMPLIDA",AP12)))</formula>
    </cfRule>
  </conditionalFormatting>
  <conditionalFormatting sqref="AP12">
    <cfRule type="containsText" dxfId="939" priority="211" stopIfTrue="1" operator="containsText" text="INCUMPLIDA">
      <formula>NOT(ISERROR(SEARCH("INCUMPLIDA",AP12)))</formula>
    </cfRule>
  </conditionalFormatting>
  <conditionalFormatting sqref="AP12">
    <cfRule type="containsText" dxfId="938" priority="210" stopIfTrue="1" operator="containsText" text="PENDIENTE">
      <formula>NOT(ISERROR(SEARCH("PENDIENTE",AP12)))</formula>
    </cfRule>
  </conditionalFormatting>
  <conditionalFormatting sqref="AP13">
    <cfRule type="containsText" dxfId="937" priority="209" stopIfTrue="1" operator="containsText" text="CUMPLIDA">
      <formula>NOT(ISERROR(SEARCH("CUMPLIDA",AP13)))</formula>
    </cfRule>
  </conditionalFormatting>
  <conditionalFormatting sqref="AP13">
    <cfRule type="containsText" dxfId="936" priority="208" stopIfTrue="1" operator="containsText" text="INCUMPLIDA">
      <formula>NOT(ISERROR(SEARCH("INCUMPLIDA",AP13)))</formula>
    </cfRule>
  </conditionalFormatting>
  <conditionalFormatting sqref="AP13">
    <cfRule type="containsText" dxfId="935" priority="207" stopIfTrue="1" operator="containsText" text="PENDIENTE">
      <formula>NOT(ISERROR(SEARCH("PENDIENTE",AP13)))</formula>
    </cfRule>
  </conditionalFormatting>
  <conditionalFormatting sqref="AM18:AM19">
    <cfRule type="containsText" dxfId="934" priority="203" stopIfTrue="1" operator="containsText" text="EN TERMINO">
      <formula>NOT(ISERROR(SEARCH("EN TERMINO",AM18)))</formula>
    </cfRule>
    <cfRule type="containsText" priority="204" operator="containsText" text="AMARILLO">
      <formula>NOT(ISERROR(SEARCH("AMARILLO",AM18)))</formula>
    </cfRule>
    <cfRule type="containsText" dxfId="933" priority="205" stopIfTrue="1" operator="containsText" text="ALERTA">
      <formula>NOT(ISERROR(SEARCH("ALERTA",AM18)))</formula>
    </cfRule>
    <cfRule type="containsText" dxfId="932" priority="206" stopIfTrue="1" operator="containsText" text="OK">
      <formula>NOT(ISERROR(SEARCH("OK",AM18)))</formula>
    </cfRule>
  </conditionalFormatting>
  <conditionalFormatting sqref="AM16:AM17">
    <cfRule type="containsText" dxfId="931" priority="199" stopIfTrue="1" operator="containsText" text="EN TERMINO">
      <formula>NOT(ISERROR(SEARCH("EN TERMINO",AM16)))</formula>
    </cfRule>
    <cfRule type="containsText" priority="200" operator="containsText" text="AMARILLO">
      <formula>NOT(ISERROR(SEARCH("AMARILLO",AM16)))</formula>
    </cfRule>
    <cfRule type="containsText" dxfId="930" priority="201" stopIfTrue="1" operator="containsText" text="ALERTA">
      <formula>NOT(ISERROR(SEARCH("ALERTA",AM16)))</formula>
    </cfRule>
    <cfRule type="containsText" dxfId="929" priority="202" stopIfTrue="1" operator="containsText" text="OK">
      <formula>NOT(ISERROR(SEARCH("OK",AM16)))</formula>
    </cfRule>
  </conditionalFormatting>
  <conditionalFormatting sqref="AM20:AM21">
    <cfRule type="containsText" dxfId="928" priority="195" stopIfTrue="1" operator="containsText" text="EN TERMINO">
      <formula>NOT(ISERROR(SEARCH("EN TERMINO",AM20)))</formula>
    </cfRule>
    <cfRule type="containsText" priority="196" operator="containsText" text="AMARILLO">
      <formula>NOT(ISERROR(SEARCH("AMARILLO",AM20)))</formula>
    </cfRule>
    <cfRule type="containsText" dxfId="927" priority="197" stopIfTrue="1" operator="containsText" text="ALERTA">
      <formula>NOT(ISERROR(SEARCH("ALERTA",AM20)))</formula>
    </cfRule>
    <cfRule type="containsText" dxfId="926" priority="198" stopIfTrue="1" operator="containsText" text="OK">
      <formula>NOT(ISERROR(SEARCH("OK",AM20)))</formula>
    </cfRule>
  </conditionalFormatting>
  <conditionalFormatting sqref="AM25">
    <cfRule type="containsText" dxfId="925" priority="191" stopIfTrue="1" operator="containsText" text="EN TERMINO">
      <formula>NOT(ISERROR(SEARCH("EN TERMINO",AM25)))</formula>
    </cfRule>
    <cfRule type="containsText" priority="192" operator="containsText" text="AMARILLO">
      <formula>NOT(ISERROR(SEARCH("AMARILLO",AM25)))</formula>
    </cfRule>
    <cfRule type="containsText" dxfId="924" priority="193" stopIfTrue="1" operator="containsText" text="ALERTA">
      <formula>NOT(ISERROR(SEARCH("ALERTA",AM25)))</formula>
    </cfRule>
    <cfRule type="containsText" dxfId="923" priority="194" stopIfTrue="1" operator="containsText" text="OK">
      <formula>NOT(ISERROR(SEARCH("OK",AM25)))</formula>
    </cfRule>
  </conditionalFormatting>
  <conditionalFormatting sqref="AP5">
    <cfRule type="containsText" dxfId="922" priority="190" stopIfTrue="1" operator="containsText" text="CUMPLIDA">
      <formula>NOT(ISERROR(SEARCH("CUMPLIDA",AP5)))</formula>
    </cfRule>
  </conditionalFormatting>
  <conditionalFormatting sqref="AP5">
    <cfRule type="containsText" dxfId="921" priority="189" stopIfTrue="1" operator="containsText" text="INCUMPLIDA">
      <formula>NOT(ISERROR(SEARCH("INCUMPLIDA",AP5)))</formula>
    </cfRule>
  </conditionalFormatting>
  <conditionalFormatting sqref="AP5">
    <cfRule type="containsText" dxfId="920" priority="188" stopIfTrue="1" operator="containsText" text="PENDIENTE">
      <formula>NOT(ISERROR(SEARCH("PENDIENTE",AP5)))</formula>
    </cfRule>
  </conditionalFormatting>
  <conditionalFormatting sqref="AP16:AP17">
    <cfRule type="containsText" dxfId="919" priority="187" stopIfTrue="1" operator="containsText" text="CUMPLIDA">
      <formula>NOT(ISERROR(SEARCH("CUMPLIDA",AP16)))</formula>
    </cfRule>
  </conditionalFormatting>
  <conditionalFormatting sqref="AP16:AP17">
    <cfRule type="containsText" dxfId="918" priority="186" stopIfTrue="1" operator="containsText" text="INCUMPLIDA">
      <formula>NOT(ISERROR(SEARCH("INCUMPLIDA",AP16)))</formula>
    </cfRule>
  </conditionalFormatting>
  <conditionalFormatting sqref="AP16:AP17">
    <cfRule type="containsText" dxfId="917" priority="185" stopIfTrue="1" operator="containsText" text="PENDIENTE">
      <formula>NOT(ISERROR(SEARCH("PENDIENTE",AP16)))</formula>
    </cfRule>
  </conditionalFormatting>
  <conditionalFormatting sqref="AP25">
    <cfRule type="containsText" dxfId="916" priority="174" stopIfTrue="1" operator="containsText" text="CUMPLIDA">
      <formula>NOT(ISERROR(SEARCH("CUMPLIDA",AP25)))</formula>
    </cfRule>
  </conditionalFormatting>
  <conditionalFormatting sqref="AP25">
    <cfRule type="containsText" dxfId="915" priority="173" stopIfTrue="1" operator="containsText" text="INCUMPLIDA">
      <formula>NOT(ISERROR(SEARCH("INCUMPLIDA",AP25)))</formula>
    </cfRule>
  </conditionalFormatting>
  <conditionalFormatting sqref="AP25">
    <cfRule type="containsText" dxfId="914" priority="172" stopIfTrue="1" operator="containsText" text="PENDIENTE">
      <formula>NOT(ISERROR(SEARCH("PENDIENTE",AP25)))</formula>
    </cfRule>
  </conditionalFormatting>
  <conditionalFormatting sqref="AG32:AG37">
    <cfRule type="containsText" dxfId="913" priority="171" stopIfTrue="1" operator="containsText" text="CUMPLIDA">
      <formula>NOT(ISERROR(SEARCH("CUMPLIDA",AG32)))</formula>
    </cfRule>
  </conditionalFormatting>
  <conditionalFormatting sqref="AG32:AG37">
    <cfRule type="containsText" dxfId="912" priority="170" stopIfTrue="1" operator="containsText" text="INCUMPLIDA">
      <formula>NOT(ISERROR(SEARCH("INCUMPLIDA",AG32)))</formula>
    </cfRule>
  </conditionalFormatting>
  <conditionalFormatting sqref="AG32:AG37">
    <cfRule type="containsText" dxfId="911" priority="169" stopIfTrue="1" operator="containsText" text="PENDIENTE">
      <formula>NOT(ISERROR(SEARCH("PENDIENTE",AG32)))</formula>
    </cfRule>
  </conditionalFormatting>
  <conditionalFormatting sqref="AD32:AD37">
    <cfRule type="containsText" dxfId="910" priority="165" stopIfTrue="1" operator="containsText" text="EN TERMINO">
      <formula>NOT(ISERROR(SEARCH("EN TERMINO",AD32)))</formula>
    </cfRule>
    <cfRule type="containsText" priority="166" operator="containsText" text="AMARILLO">
      <formula>NOT(ISERROR(SEARCH("AMARILLO",AD32)))</formula>
    </cfRule>
    <cfRule type="containsText" dxfId="909" priority="167" stopIfTrue="1" operator="containsText" text="ALERTA">
      <formula>NOT(ISERROR(SEARCH("ALERTA",AD32)))</formula>
    </cfRule>
    <cfRule type="containsText" dxfId="908" priority="168" stopIfTrue="1" operator="containsText" text="OK">
      <formula>NOT(ISERROR(SEARCH("OK",AD32)))</formula>
    </cfRule>
  </conditionalFormatting>
  <conditionalFormatting sqref="BJ5">
    <cfRule type="containsText" dxfId="907" priority="162" operator="containsText" text="cerrada">
      <formula>NOT(ISERROR(SEARCH("cerrada",BJ5)))</formula>
    </cfRule>
    <cfRule type="containsText" dxfId="906" priority="163" operator="containsText" text="cerrado">
      <formula>NOT(ISERROR(SEARCH("cerrado",BJ5)))</formula>
    </cfRule>
    <cfRule type="containsText" dxfId="905" priority="164" operator="containsText" text="Abierto">
      <formula>NOT(ISERROR(SEARCH("Abierto",BJ5)))</formula>
    </cfRule>
  </conditionalFormatting>
  <conditionalFormatting sqref="BJ5">
    <cfRule type="containsText" dxfId="904" priority="159" operator="containsText" text="cerrada">
      <formula>NOT(ISERROR(SEARCH("cerrada",BJ5)))</formula>
    </cfRule>
    <cfRule type="containsText" dxfId="903" priority="160" operator="containsText" text="cerrado">
      <formula>NOT(ISERROR(SEARCH("cerrado",BJ5)))</formula>
    </cfRule>
    <cfRule type="containsText" dxfId="902" priority="161" operator="containsText" text="Abierto">
      <formula>NOT(ISERROR(SEARCH("Abierto",BJ5)))</formula>
    </cfRule>
  </conditionalFormatting>
  <conditionalFormatting sqref="BH5">
    <cfRule type="containsText" dxfId="901" priority="156" operator="containsText" text="Cumplida">
      <formula>NOT(ISERROR(SEARCH("Cumplida",BH5)))</formula>
    </cfRule>
    <cfRule type="containsText" dxfId="900" priority="157" operator="containsText" text="Pendiente">
      <formula>NOT(ISERROR(SEARCH("Pendiente",BH5)))</formula>
    </cfRule>
    <cfRule type="containsText" dxfId="899" priority="158" operator="containsText" text="Cumplida">
      <formula>NOT(ISERROR(SEARCH("Cumplida",BH5)))</formula>
    </cfRule>
  </conditionalFormatting>
  <conditionalFormatting sqref="BH5">
    <cfRule type="containsText" dxfId="898" priority="155" stopIfTrue="1" operator="containsText" text="CUMPLIDA">
      <formula>NOT(ISERROR(SEARCH("CUMPLIDA",BH5)))</formula>
    </cfRule>
  </conditionalFormatting>
  <conditionalFormatting sqref="BH5">
    <cfRule type="containsText" dxfId="897" priority="154" stopIfTrue="1" operator="containsText" text="INCUMPLIDA">
      <formula>NOT(ISERROR(SEARCH("INCUMPLIDA",BH5)))</formula>
    </cfRule>
  </conditionalFormatting>
  <conditionalFormatting sqref="AV5">
    <cfRule type="containsText" dxfId="896" priority="149" stopIfTrue="1" operator="containsText" text="EN TERMINO">
      <formula>NOT(ISERROR(SEARCH("EN TERMINO",AV5)))</formula>
    </cfRule>
    <cfRule type="containsText" priority="150" operator="containsText" text="AMARILLO">
      <formula>NOT(ISERROR(SEARCH("AMARILLO",AV5)))</formula>
    </cfRule>
    <cfRule type="containsText" dxfId="895" priority="151" stopIfTrue="1" operator="containsText" text="ALERTA">
      <formula>NOT(ISERROR(SEARCH("ALERTA",AV5)))</formula>
    </cfRule>
    <cfRule type="containsText" dxfId="894" priority="152" stopIfTrue="1" operator="containsText" text="OK">
      <formula>NOT(ISERROR(SEARCH("OK",AV5)))</formula>
    </cfRule>
  </conditionalFormatting>
  <conditionalFormatting sqref="AV5">
    <cfRule type="dataBar" priority="153">
      <dataBar>
        <cfvo type="min"/>
        <cfvo type="max"/>
        <color rgb="FF638EC6"/>
      </dataBar>
    </cfRule>
  </conditionalFormatting>
  <conditionalFormatting sqref="AV5">
    <cfRule type="containsText" dxfId="893" priority="145" stopIfTrue="1" operator="containsText" text="EN TERMINO">
      <formula>NOT(ISERROR(SEARCH("EN TERMINO",AV5)))</formula>
    </cfRule>
    <cfRule type="containsText" priority="146" operator="containsText" text="AMARILLO">
      <formula>NOT(ISERROR(SEARCH("AMARILLO",AV5)))</formula>
    </cfRule>
    <cfRule type="containsText" dxfId="892" priority="147" stopIfTrue="1" operator="containsText" text="ALERTA">
      <formula>NOT(ISERROR(SEARCH("ALERTA",AV5)))</formula>
    </cfRule>
    <cfRule type="containsText" dxfId="891" priority="148" stopIfTrue="1" operator="containsText" text="OK">
      <formula>NOT(ISERROR(SEARCH("OK",AV5)))</formula>
    </cfRule>
  </conditionalFormatting>
  <conditionalFormatting sqref="AV5">
    <cfRule type="dataBar" priority="144">
      <dataBar>
        <cfvo type="min"/>
        <cfvo type="max"/>
        <color rgb="FF638EC6"/>
      </dataBar>
    </cfRule>
  </conditionalFormatting>
  <conditionalFormatting sqref="AY5">
    <cfRule type="containsText" dxfId="890" priority="143" stopIfTrue="1" operator="containsText" text="CUMPLIDA">
      <formula>NOT(ISERROR(SEARCH("CUMPLIDA",AY5)))</formula>
    </cfRule>
  </conditionalFormatting>
  <conditionalFormatting sqref="AY5">
    <cfRule type="containsText" dxfId="889" priority="142" stopIfTrue="1" operator="containsText" text="INCUMPLIDA">
      <formula>NOT(ISERROR(SEARCH("INCUMPLIDA",AY5)))</formula>
    </cfRule>
  </conditionalFormatting>
  <conditionalFormatting sqref="AY5">
    <cfRule type="containsText" dxfId="888" priority="141" stopIfTrue="1" operator="containsText" text="PENDIENTE">
      <formula>NOT(ISERROR(SEARCH("PENDIENTE",AY5)))</formula>
    </cfRule>
  </conditionalFormatting>
  <conditionalFormatting sqref="BJ16:BJ17">
    <cfRule type="containsText" dxfId="887" priority="138" operator="containsText" text="cerrada">
      <formula>NOT(ISERROR(SEARCH("cerrada",BJ16)))</formula>
    </cfRule>
    <cfRule type="containsText" dxfId="886" priority="139" operator="containsText" text="cerrado">
      <formula>NOT(ISERROR(SEARCH("cerrado",BJ16)))</formula>
    </cfRule>
    <cfRule type="containsText" dxfId="885" priority="140" operator="containsText" text="Abierto">
      <formula>NOT(ISERROR(SEARCH("Abierto",BJ16)))</formula>
    </cfRule>
  </conditionalFormatting>
  <conditionalFormatting sqref="BJ16:BJ17">
    <cfRule type="containsText" dxfId="884" priority="135" operator="containsText" text="cerrada">
      <formula>NOT(ISERROR(SEARCH("cerrada",BJ16)))</formula>
    </cfRule>
    <cfRule type="containsText" dxfId="883" priority="136" operator="containsText" text="cerrado">
      <formula>NOT(ISERROR(SEARCH("cerrado",BJ16)))</formula>
    </cfRule>
    <cfRule type="containsText" dxfId="882" priority="137" operator="containsText" text="Abierto">
      <formula>NOT(ISERROR(SEARCH("Abierto",BJ16)))</formula>
    </cfRule>
  </conditionalFormatting>
  <conditionalFormatting sqref="BH16:BH17">
    <cfRule type="containsText" dxfId="881" priority="132" operator="containsText" text="Cumplida">
      <formula>NOT(ISERROR(SEARCH("Cumplida",BH16)))</formula>
    </cfRule>
    <cfRule type="containsText" dxfId="880" priority="133" operator="containsText" text="Pendiente">
      <formula>NOT(ISERROR(SEARCH("Pendiente",BH16)))</formula>
    </cfRule>
    <cfRule type="containsText" dxfId="879" priority="134" operator="containsText" text="Cumplida">
      <formula>NOT(ISERROR(SEARCH("Cumplida",BH16)))</formula>
    </cfRule>
  </conditionalFormatting>
  <conditionalFormatting sqref="BH16:BH17">
    <cfRule type="containsText" dxfId="878" priority="131" stopIfTrue="1" operator="containsText" text="CUMPLIDA">
      <formula>NOT(ISERROR(SEARCH("CUMPLIDA",BH16)))</formula>
    </cfRule>
  </conditionalFormatting>
  <conditionalFormatting sqref="BH16:BH17">
    <cfRule type="containsText" dxfId="877" priority="130" stopIfTrue="1" operator="containsText" text="INCUMPLIDA">
      <formula>NOT(ISERROR(SEARCH("INCUMPLIDA",BH16)))</formula>
    </cfRule>
  </conditionalFormatting>
  <conditionalFormatting sqref="AV16:AV17">
    <cfRule type="containsText" dxfId="876" priority="125" stopIfTrue="1" operator="containsText" text="EN TERMINO">
      <formula>NOT(ISERROR(SEARCH("EN TERMINO",AV16)))</formula>
    </cfRule>
    <cfRule type="containsText" priority="126" operator="containsText" text="AMARILLO">
      <formula>NOT(ISERROR(SEARCH("AMARILLO",AV16)))</formula>
    </cfRule>
    <cfRule type="containsText" dxfId="875" priority="127" stopIfTrue="1" operator="containsText" text="ALERTA">
      <formula>NOT(ISERROR(SEARCH("ALERTA",AV16)))</formula>
    </cfRule>
    <cfRule type="containsText" dxfId="874" priority="128" stopIfTrue="1" operator="containsText" text="OK">
      <formula>NOT(ISERROR(SEARCH("OK",AV16)))</formula>
    </cfRule>
  </conditionalFormatting>
  <conditionalFormatting sqref="AV16:AV17">
    <cfRule type="dataBar" priority="129">
      <dataBar>
        <cfvo type="min"/>
        <cfvo type="max"/>
        <color rgb="FF638EC6"/>
      </dataBar>
    </cfRule>
  </conditionalFormatting>
  <conditionalFormatting sqref="AV16:AV17">
    <cfRule type="containsText" dxfId="873" priority="121" stopIfTrue="1" operator="containsText" text="EN TERMINO">
      <formula>NOT(ISERROR(SEARCH("EN TERMINO",AV16)))</formula>
    </cfRule>
    <cfRule type="containsText" priority="122" operator="containsText" text="AMARILLO">
      <formula>NOT(ISERROR(SEARCH("AMARILLO",AV16)))</formula>
    </cfRule>
    <cfRule type="containsText" dxfId="872" priority="123" stopIfTrue="1" operator="containsText" text="ALERTA">
      <formula>NOT(ISERROR(SEARCH("ALERTA",AV16)))</formula>
    </cfRule>
    <cfRule type="containsText" dxfId="871" priority="124" stopIfTrue="1" operator="containsText" text="OK">
      <formula>NOT(ISERROR(SEARCH("OK",AV16)))</formula>
    </cfRule>
  </conditionalFormatting>
  <conditionalFormatting sqref="AV16:AV17">
    <cfRule type="dataBar" priority="120">
      <dataBar>
        <cfvo type="min"/>
        <cfvo type="max"/>
        <color rgb="FF638EC6"/>
      </dataBar>
    </cfRule>
  </conditionalFormatting>
  <conditionalFormatting sqref="AY16:AY17">
    <cfRule type="containsText" dxfId="870" priority="119" stopIfTrue="1" operator="containsText" text="CUMPLIDA">
      <formula>NOT(ISERROR(SEARCH("CUMPLIDA",AY16)))</formula>
    </cfRule>
  </conditionalFormatting>
  <conditionalFormatting sqref="AY16:AY17">
    <cfRule type="containsText" dxfId="869" priority="118" stopIfTrue="1" operator="containsText" text="INCUMPLIDA">
      <formula>NOT(ISERROR(SEARCH("INCUMPLIDA",AY16)))</formula>
    </cfRule>
  </conditionalFormatting>
  <conditionalFormatting sqref="AY16:AY17">
    <cfRule type="containsText" dxfId="868" priority="117" stopIfTrue="1" operator="containsText" text="PENDIENTE">
      <formula>NOT(ISERROR(SEARCH("PENDIENTE",AY16)))</formula>
    </cfRule>
  </conditionalFormatting>
  <conditionalFormatting sqref="BJ20:BJ21">
    <cfRule type="containsText" dxfId="867" priority="114" operator="containsText" text="cerrada">
      <formula>NOT(ISERROR(SEARCH("cerrada",BJ20)))</formula>
    </cfRule>
    <cfRule type="containsText" dxfId="866" priority="115" operator="containsText" text="cerrado">
      <formula>NOT(ISERROR(SEARCH("cerrado",BJ20)))</formula>
    </cfRule>
    <cfRule type="containsText" dxfId="865" priority="116" operator="containsText" text="Abierto">
      <formula>NOT(ISERROR(SEARCH("Abierto",BJ20)))</formula>
    </cfRule>
  </conditionalFormatting>
  <conditionalFormatting sqref="BJ20:BJ21">
    <cfRule type="containsText" dxfId="864" priority="111" operator="containsText" text="cerrada">
      <formula>NOT(ISERROR(SEARCH("cerrada",BJ20)))</formula>
    </cfRule>
    <cfRule type="containsText" dxfId="863" priority="112" operator="containsText" text="cerrado">
      <formula>NOT(ISERROR(SEARCH("cerrado",BJ20)))</formula>
    </cfRule>
    <cfRule type="containsText" dxfId="862" priority="113" operator="containsText" text="Abierto">
      <formula>NOT(ISERROR(SEARCH("Abierto",BJ20)))</formula>
    </cfRule>
  </conditionalFormatting>
  <conditionalFormatting sqref="BH20:BH21">
    <cfRule type="containsText" dxfId="861" priority="108" operator="containsText" text="Cumplida">
      <formula>NOT(ISERROR(SEARCH("Cumplida",BH20)))</formula>
    </cfRule>
    <cfRule type="containsText" dxfId="860" priority="109" operator="containsText" text="Pendiente">
      <formula>NOT(ISERROR(SEARCH("Pendiente",BH20)))</formula>
    </cfRule>
    <cfRule type="containsText" dxfId="859" priority="110" operator="containsText" text="Cumplida">
      <formula>NOT(ISERROR(SEARCH("Cumplida",BH20)))</formula>
    </cfRule>
  </conditionalFormatting>
  <conditionalFormatting sqref="BH20:BH21">
    <cfRule type="containsText" dxfId="858" priority="107" stopIfTrue="1" operator="containsText" text="CUMPLIDA">
      <formula>NOT(ISERROR(SEARCH("CUMPLIDA",BH20)))</formula>
    </cfRule>
  </conditionalFormatting>
  <conditionalFormatting sqref="BH20:BH21">
    <cfRule type="containsText" dxfId="857" priority="106" stopIfTrue="1" operator="containsText" text="INCUMPLIDA">
      <formula>NOT(ISERROR(SEARCH("INCUMPLIDA",BH20)))</formula>
    </cfRule>
  </conditionalFormatting>
  <conditionalFormatting sqref="AV20:AV21">
    <cfRule type="containsText" dxfId="856" priority="101" stopIfTrue="1" operator="containsText" text="EN TERMINO">
      <formula>NOT(ISERROR(SEARCH("EN TERMINO",AV20)))</formula>
    </cfRule>
    <cfRule type="containsText" priority="102" operator="containsText" text="AMARILLO">
      <formula>NOT(ISERROR(SEARCH("AMARILLO",AV20)))</formula>
    </cfRule>
    <cfRule type="containsText" dxfId="855" priority="103" stopIfTrue="1" operator="containsText" text="ALERTA">
      <formula>NOT(ISERROR(SEARCH("ALERTA",AV20)))</formula>
    </cfRule>
    <cfRule type="containsText" dxfId="854" priority="104" stopIfTrue="1" operator="containsText" text="OK">
      <formula>NOT(ISERROR(SEARCH("OK",AV20)))</formula>
    </cfRule>
  </conditionalFormatting>
  <conditionalFormatting sqref="AV20:AV21">
    <cfRule type="dataBar" priority="105">
      <dataBar>
        <cfvo type="min"/>
        <cfvo type="max"/>
        <color rgb="FF638EC6"/>
      </dataBar>
    </cfRule>
  </conditionalFormatting>
  <conditionalFormatting sqref="AV20:AV21">
    <cfRule type="containsText" dxfId="853" priority="97" stopIfTrue="1" operator="containsText" text="EN TERMINO">
      <formula>NOT(ISERROR(SEARCH("EN TERMINO",AV20)))</formula>
    </cfRule>
    <cfRule type="containsText" priority="98" operator="containsText" text="AMARILLO">
      <formula>NOT(ISERROR(SEARCH("AMARILLO",AV20)))</formula>
    </cfRule>
    <cfRule type="containsText" dxfId="852" priority="99" stopIfTrue="1" operator="containsText" text="ALERTA">
      <formula>NOT(ISERROR(SEARCH("ALERTA",AV20)))</formula>
    </cfRule>
    <cfRule type="containsText" dxfId="851" priority="100" stopIfTrue="1" operator="containsText" text="OK">
      <formula>NOT(ISERROR(SEARCH("OK",AV20)))</formula>
    </cfRule>
  </conditionalFormatting>
  <conditionalFormatting sqref="AV20:AV21">
    <cfRule type="dataBar" priority="96">
      <dataBar>
        <cfvo type="min"/>
        <cfvo type="max"/>
        <color rgb="FF638EC6"/>
      </dataBar>
    </cfRule>
  </conditionalFormatting>
  <conditionalFormatting sqref="AY20:AY21">
    <cfRule type="containsText" dxfId="850" priority="95" stopIfTrue="1" operator="containsText" text="CUMPLIDA">
      <formula>NOT(ISERROR(SEARCH("CUMPLIDA",AY20)))</formula>
    </cfRule>
  </conditionalFormatting>
  <conditionalFormatting sqref="AY20:AY21">
    <cfRule type="containsText" dxfId="849" priority="94" stopIfTrue="1" operator="containsText" text="INCUMPLIDA">
      <formula>NOT(ISERROR(SEARCH("INCUMPLIDA",AY20)))</formula>
    </cfRule>
  </conditionalFormatting>
  <conditionalFormatting sqref="AY20:AY21">
    <cfRule type="containsText" dxfId="848" priority="93" stopIfTrue="1" operator="containsText" text="PENDIENTE">
      <formula>NOT(ISERROR(SEARCH("PENDIENTE",AY20)))</formula>
    </cfRule>
  </conditionalFormatting>
  <conditionalFormatting sqref="BJ25">
    <cfRule type="containsText" dxfId="847" priority="90" operator="containsText" text="cerrada">
      <formula>NOT(ISERROR(SEARCH("cerrada",BJ25)))</formula>
    </cfRule>
    <cfRule type="containsText" dxfId="846" priority="91" operator="containsText" text="cerrado">
      <formula>NOT(ISERROR(SEARCH("cerrado",BJ25)))</formula>
    </cfRule>
    <cfRule type="containsText" dxfId="845" priority="92" operator="containsText" text="Abierto">
      <formula>NOT(ISERROR(SEARCH("Abierto",BJ25)))</formula>
    </cfRule>
  </conditionalFormatting>
  <conditionalFormatting sqref="BJ25">
    <cfRule type="containsText" dxfId="844" priority="87" operator="containsText" text="cerrada">
      <formula>NOT(ISERROR(SEARCH("cerrada",BJ25)))</formula>
    </cfRule>
    <cfRule type="containsText" dxfId="843" priority="88" operator="containsText" text="cerrado">
      <formula>NOT(ISERROR(SEARCH("cerrado",BJ25)))</formula>
    </cfRule>
    <cfRule type="containsText" dxfId="842" priority="89" operator="containsText" text="Abierto">
      <formula>NOT(ISERROR(SEARCH("Abierto",BJ25)))</formula>
    </cfRule>
  </conditionalFormatting>
  <conditionalFormatting sqref="BH25">
    <cfRule type="containsText" dxfId="841" priority="84" operator="containsText" text="Cumplida">
      <formula>NOT(ISERROR(SEARCH("Cumplida",BH25)))</formula>
    </cfRule>
    <cfRule type="containsText" dxfId="840" priority="85" operator="containsText" text="Pendiente">
      <formula>NOT(ISERROR(SEARCH("Pendiente",BH25)))</formula>
    </cfRule>
    <cfRule type="containsText" dxfId="839" priority="86" operator="containsText" text="Cumplida">
      <formula>NOT(ISERROR(SEARCH("Cumplida",BH25)))</formula>
    </cfRule>
  </conditionalFormatting>
  <conditionalFormatting sqref="BH25">
    <cfRule type="containsText" dxfId="838" priority="83" stopIfTrue="1" operator="containsText" text="CUMPLIDA">
      <formula>NOT(ISERROR(SEARCH("CUMPLIDA",BH25)))</formula>
    </cfRule>
  </conditionalFormatting>
  <conditionalFormatting sqref="BH25">
    <cfRule type="containsText" dxfId="837" priority="82" stopIfTrue="1" operator="containsText" text="INCUMPLIDA">
      <formula>NOT(ISERROR(SEARCH("INCUMPLIDA",BH25)))</formula>
    </cfRule>
  </conditionalFormatting>
  <conditionalFormatting sqref="AV25">
    <cfRule type="containsText" dxfId="836" priority="77" stopIfTrue="1" operator="containsText" text="EN TERMINO">
      <formula>NOT(ISERROR(SEARCH("EN TERMINO",AV25)))</formula>
    </cfRule>
    <cfRule type="containsText" priority="78" operator="containsText" text="AMARILLO">
      <formula>NOT(ISERROR(SEARCH("AMARILLO",AV25)))</formula>
    </cfRule>
    <cfRule type="containsText" dxfId="835" priority="79" stopIfTrue="1" operator="containsText" text="ALERTA">
      <formula>NOT(ISERROR(SEARCH("ALERTA",AV25)))</formula>
    </cfRule>
    <cfRule type="containsText" dxfId="834" priority="80" stopIfTrue="1" operator="containsText" text="OK">
      <formula>NOT(ISERROR(SEARCH("OK",AV25)))</formula>
    </cfRule>
  </conditionalFormatting>
  <conditionalFormatting sqref="AV25">
    <cfRule type="dataBar" priority="81">
      <dataBar>
        <cfvo type="min"/>
        <cfvo type="max"/>
        <color rgb="FF638EC6"/>
      </dataBar>
    </cfRule>
  </conditionalFormatting>
  <conditionalFormatting sqref="AV25">
    <cfRule type="containsText" dxfId="833" priority="73" stopIfTrue="1" operator="containsText" text="EN TERMINO">
      <formula>NOT(ISERROR(SEARCH("EN TERMINO",AV25)))</formula>
    </cfRule>
    <cfRule type="containsText" priority="74" operator="containsText" text="AMARILLO">
      <formula>NOT(ISERROR(SEARCH("AMARILLO",AV25)))</formula>
    </cfRule>
    <cfRule type="containsText" dxfId="832" priority="75" stopIfTrue="1" operator="containsText" text="ALERTA">
      <formula>NOT(ISERROR(SEARCH("ALERTA",AV25)))</formula>
    </cfRule>
    <cfRule type="containsText" dxfId="831" priority="76" stopIfTrue="1" operator="containsText" text="OK">
      <formula>NOT(ISERROR(SEARCH("OK",AV25)))</formula>
    </cfRule>
  </conditionalFormatting>
  <conditionalFormatting sqref="AV25">
    <cfRule type="dataBar" priority="72">
      <dataBar>
        <cfvo type="min"/>
        <cfvo type="max"/>
        <color rgb="FF638EC6"/>
      </dataBar>
    </cfRule>
  </conditionalFormatting>
  <conditionalFormatting sqref="AY25">
    <cfRule type="containsText" dxfId="830" priority="71" stopIfTrue="1" operator="containsText" text="CUMPLIDA">
      <formula>NOT(ISERROR(SEARCH("CUMPLIDA",AY25)))</formula>
    </cfRule>
  </conditionalFormatting>
  <conditionalFormatting sqref="AY25">
    <cfRule type="containsText" dxfId="829" priority="70" stopIfTrue="1" operator="containsText" text="INCUMPLIDA">
      <formula>NOT(ISERROR(SEARCH("INCUMPLIDA",AY25)))</formula>
    </cfRule>
  </conditionalFormatting>
  <conditionalFormatting sqref="AY25">
    <cfRule type="containsText" dxfId="828" priority="69" stopIfTrue="1" operator="containsText" text="PENDIENTE">
      <formula>NOT(ISERROR(SEARCH("PENDIENTE",AY25)))</formula>
    </cfRule>
  </conditionalFormatting>
  <conditionalFormatting sqref="BE26:BE31 AV26:AV31">
    <cfRule type="containsText" dxfId="827" priority="64" stopIfTrue="1" operator="containsText" text="EN TERMINO">
      <formula>NOT(ISERROR(SEARCH("EN TERMINO",AV26)))</formula>
    </cfRule>
    <cfRule type="containsText" priority="65" operator="containsText" text="AMARILLO">
      <formula>NOT(ISERROR(SEARCH("AMARILLO",AV26)))</formula>
    </cfRule>
    <cfRule type="containsText" dxfId="826" priority="66" stopIfTrue="1" operator="containsText" text="ALERTA">
      <formula>NOT(ISERROR(SEARCH("ALERTA",AV26)))</formula>
    </cfRule>
    <cfRule type="containsText" dxfId="825" priority="67" stopIfTrue="1" operator="containsText" text="OK">
      <formula>NOT(ISERROR(SEARCH("OK",AV26)))</formula>
    </cfRule>
  </conditionalFormatting>
  <conditionalFormatting sqref="BH26:BH31">
    <cfRule type="containsText" dxfId="824" priority="61" operator="containsText" text="Cumplida">
      <formula>NOT(ISERROR(SEARCH("Cumplida",BH26)))</formula>
    </cfRule>
    <cfRule type="containsText" dxfId="823" priority="62" operator="containsText" text="Pendiente">
      <formula>NOT(ISERROR(SEARCH("Pendiente",BH26)))</formula>
    </cfRule>
    <cfRule type="containsText" dxfId="822" priority="63" operator="containsText" text="Cumplida">
      <formula>NOT(ISERROR(SEARCH("Cumplida",BH26)))</formula>
    </cfRule>
  </conditionalFormatting>
  <conditionalFormatting sqref="BH26:BH31">
    <cfRule type="containsText" dxfId="821" priority="60" stopIfTrue="1" operator="containsText" text="CUMPLIDA">
      <formula>NOT(ISERROR(SEARCH("CUMPLIDA",BH26)))</formula>
    </cfRule>
  </conditionalFormatting>
  <conditionalFormatting sqref="BJ26:BJ31">
    <cfRule type="containsText" dxfId="820" priority="57" operator="containsText" text="cerrada">
      <formula>NOT(ISERROR(SEARCH("cerrada",BJ26)))</formula>
    </cfRule>
    <cfRule type="containsText" dxfId="819" priority="58" operator="containsText" text="cerrado">
      <formula>NOT(ISERROR(SEARCH("cerrado",BJ26)))</formula>
    </cfRule>
    <cfRule type="containsText" dxfId="818" priority="59" operator="containsText" text="Abierto">
      <formula>NOT(ISERROR(SEARCH("Abierto",BJ26)))</formula>
    </cfRule>
  </conditionalFormatting>
  <conditionalFormatting sqref="BE26:BE31">
    <cfRule type="dataBar" priority="56">
      <dataBar>
        <cfvo type="min"/>
        <cfvo type="max"/>
        <color rgb="FF638EC6"/>
      </dataBar>
    </cfRule>
  </conditionalFormatting>
  <conditionalFormatting sqref="BH26:BH31">
    <cfRule type="containsText" dxfId="817" priority="55" stopIfTrue="1" operator="containsText" text="INCUMPLIDA">
      <formula>NOT(ISERROR(SEARCH("INCUMPLIDA",BH26)))</formula>
    </cfRule>
  </conditionalFormatting>
  <conditionalFormatting sqref="AV26:AV31">
    <cfRule type="dataBar" priority="68">
      <dataBar>
        <cfvo type="min"/>
        <cfvo type="max"/>
        <color rgb="FF638EC6"/>
      </dataBar>
    </cfRule>
  </conditionalFormatting>
  <conditionalFormatting sqref="BE26:BE31 AV26:AV31">
    <cfRule type="containsText" dxfId="816" priority="51" stopIfTrue="1" operator="containsText" text="EN TERMINO">
      <formula>NOT(ISERROR(SEARCH("EN TERMINO",AV26)))</formula>
    </cfRule>
    <cfRule type="containsText" priority="52" operator="containsText" text="AMARILLO">
      <formula>NOT(ISERROR(SEARCH("AMARILLO",AV26)))</formula>
    </cfRule>
    <cfRule type="containsText" dxfId="815" priority="53" stopIfTrue="1" operator="containsText" text="ALERTA">
      <formula>NOT(ISERROR(SEARCH("ALERTA",AV26)))</formula>
    </cfRule>
    <cfRule type="containsText" dxfId="814" priority="54" stopIfTrue="1" operator="containsText" text="OK">
      <formula>NOT(ISERROR(SEARCH("OK",AV26)))</formula>
    </cfRule>
  </conditionalFormatting>
  <conditionalFormatting sqref="BH26:BH31">
    <cfRule type="containsText" dxfId="813" priority="48" operator="containsText" text="Cumplida">
      <formula>NOT(ISERROR(SEARCH("Cumplida",BH26)))</formula>
    </cfRule>
    <cfRule type="containsText" dxfId="812" priority="49" operator="containsText" text="Pendiente">
      <formula>NOT(ISERROR(SEARCH("Pendiente",BH26)))</formula>
    </cfRule>
    <cfRule type="containsText" dxfId="811" priority="50" operator="containsText" text="Cumplida">
      <formula>NOT(ISERROR(SEARCH("Cumplida",BH26)))</formula>
    </cfRule>
  </conditionalFormatting>
  <conditionalFormatting sqref="BH26:BH31">
    <cfRule type="containsText" dxfId="810" priority="47" stopIfTrue="1" operator="containsText" text="CUMPLIDA">
      <formula>NOT(ISERROR(SEARCH("CUMPLIDA",BH26)))</formula>
    </cfRule>
  </conditionalFormatting>
  <conditionalFormatting sqref="BJ26:BJ31">
    <cfRule type="containsText" dxfId="809" priority="44" operator="containsText" text="cerrada">
      <formula>NOT(ISERROR(SEARCH("cerrada",BJ26)))</formula>
    </cfRule>
    <cfRule type="containsText" dxfId="808" priority="45" operator="containsText" text="cerrado">
      <formula>NOT(ISERROR(SEARCH("cerrado",BJ26)))</formula>
    </cfRule>
    <cfRule type="containsText" dxfId="807" priority="46" operator="containsText" text="Abierto">
      <formula>NOT(ISERROR(SEARCH("Abierto",BJ26)))</formula>
    </cfRule>
  </conditionalFormatting>
  <conditionalFormatting sqref="BE26:BE31">
    <cfRule type="dataBar" priority="43">
      <dataBar>
        <cfvo type="min"/>
        <cfvo type="max"/>
        <color rgb="FF638EC6"/>
      </dataBar>
    </cfRule>
  </conditionalFormatting>
  <conditionalFormatting sqref="BH26:BH31">
    <cfRule type="containsText" dxfId="806" priority="42" stopIfTrue="1" operator="containsText" text="INCUMPLIDA">
      <formula>NOT(ISERROR(SEARCH("INCUMPLIDA",BH26)))</formula>
    </cfRule>
  </conditionalFormatting>
  <conditionalFormatting sqref="AV26:AV31">
    <cfRule type="dataBar" priority="41">
      <dataBar>
        <cfvo type="min"/>
        <cfvo type="max"/>
        <color rgb="FF638EC6"/>
      </dataBar>
    </cfRule>
  </conditionalFormatting>
  <conditionalFormatting sqref="AY26:AY31">
    <cfRule type="containsText" dxfId="805" priority="40" stopIfTrue="1" operator="containsText" text="CUMPLIDA">
      <formula>NOT(ISERROR(SEARCH("CUMPLIDA",AY26)))</formula>
    </cfRule>
  </conditionalFormatting>
  <conditionalFormatting sqref="AY26:AY31">
    <cfRule type="containsText" dxfId="804" priority="39" stopIfTrue="1" operator="containsText" text="INCUMPLIDA">
      <formula>NOT(ISERROR(SEARCH("INCUMPLIDA",AY26)))</formula>
    </cfRule>
  </conditionalFormatting>
  <conditionalFormatting sqref="AY26:AY31">
    <cfRule type="containsText" dxfId="803" priority="38" stopIfTrue="1" operator="containsText" text="PENDIENTE">
      <formula>NOT(ISERROR(SEARCH("PENDIENTE",AY26)))</formula>
    </cfRule>
  </conditionalFormatting>
  <conditionalFormatting sqref="BJ32:BJ33">
    <cfRule type="containsText" dxfId="802" priority="35" operator="containsText" text="cerrada">
      <formula>NOT(ISERROR(SEARCH("cerrada",BJ32)))</formula>
    </cfRule>
    <cfRule type="containsText" dxfId="801" priority="36" operator="containsText" text="cerrado">
      <formula>NOT(ISERROR(SEARCH("cerrado",BJ32)))</formula>
    </cfRule>
    <cfRule type="containsText" dxfId="800" priority="37" operator="containsText" text="Abierto">
      <formula>NOT(ISERROR(SEARCH("Abierto",BJ32)))</formula>
    </cfRule>
  </conditionalFormatting>
  <conditionalFormatting sqref="BJ32:BJ33">
    <cfRule type="containsText" dxfId="799" priority="32" operator="containsText" text="cerrada">
      <formula>NOT(ISERROR(SEARCH("cerrada",BJ32)))</formula>
    </cfRule>
    <cfRule type="containsText" dxfId="798" priority="33" operator="containsText" text="cerrado">
      <formula>NOT(ISERROR(SEARCH("cerrado",BJ32)))</formula>
    </cfRule>
    <cfRule type="containsText" dxfId="797" priority="34" operator="containsText" text="Abierto">
      <formula>NOT(ISERROR(SEARCH("Abierto",BJ32)))</formula>
    </cfRule>
  </conditionalFormatting>
  <conditionalFormatting sqref="BE34:BE37 AV34:AV37">
    <cfRule type="containsText" dxfId="796" priority="27" stopIfTrue="1" operator="containsText" text="EN TERMINO">
      <formula>NOT(ISERROR(SEARCH("EN TERMINO",AV34)))</formula>
    </cfRule>
    <cfRule type="containsText" priority="28" operator="containsText" text="AMARILLO">
      <formula>NOT(ISERROR(SEARCH("AMARILLO",AV34)))</formula>
    </cfRule>
    <cfRule type="containsText" dxfId="795" priority="29" stopIfTrue="1" operator="containsText" text="ALERTA">
      <formula>NOT(ISERROR(SEARCH("ALERTA",AV34)))</formula>
    </cfRule>
    <cfRule type="containsText" dxfId="794" priority="30" stopIfTrue="1" operator="containsText" text="OK">
      <formula>NOT(ISERROR(SEARCH("OK",AV34)))</formula>
    </cfRule>
  </conditionalFormatting>
  <conditionalFormatting sqref="BH34:BH37">
    <cfRule type="containsText" dxfId="793" priority="24" operator="containsText" text="Cumplida">
      <formula>NOT(ISERROR(SEARCH("Cumplida",BH34)))</formula>
    </cfRule>
    <cfRule type="containsText" dxfId="792" priority="25" operator="containsText" text="Pendiente">
      <formula>NOT(ISERROR(SEARCH("Pendiente",BH34)))</formula>
    </cfRule>
    <cfRule type="containsText" dxfId="791" priority="26" operator="containsText" text="Cumplida">
      <formula>NOT(ISERROR(SEARCH("Cumplida",BH34)))</formula>
    </cfRule>
  </conditionalFormatting>
  <conditionalFormatting sqref="BH34:BH37">
    <cfRule type="containsText" dxfId="790" priority="23" stopIfTrue="1" operator="containsText" text="CUMPLIDA">
      <formula>NOT(ISERROR(SEARCH("CUMPLIDA",BH34)))</formula>
    </cfRule>
  </conditionalFormatting>
  <conditionalFormatting sqref="BJ34:BJ37">
    <cfRule type="containsText" dxfId="789" priority="20" operator="containsText" text="cerrada">
      <formula>NOT(ISERROR(SEARCH("cerrada",BJ34)))</formula>
    </cfRule>
    <cfRule type="containsText" dxfId="788" priority="21" operator="containsText" text="cerrado">
      <formula>NOT(ISERROR(SEARCH("cerrado",BJ34)))</formula>
    </cfRule>
    <cfRule type="containsText" dxfId="787" priority="22" operator="containsText" text="Abierto">
      <formula>NOT(ISERROR(SEARCH("Abierto",BJ34)))</formula>
    </cfRule>
  </conditionalFormatting>
  <conditionalFormatting sqref="BE34:BE37">
    <cfRule type="dataBar" priority="19">
      <dataBar>
        <cfvo type="min"/>
        <cfvo type="max"/>
        <color rgb="FF638EC6"/>
      </dataBar>
    </cfRule>
  </conditionalFormatting>
  <conditionalFormatting sqref="BH34:BH37">
    <cfRule type="containsText" dxfId="786" priority="18" stopIfTrue="1" operator="containsText" text="INCUMPLIDA">
      <formula>NOT(ISERROR(SEARCH("INCUMPLIDA",BH34)))</formula>
    </cfRule>
  </conditionalFormatting>
  <conditionalFormatting sqref="AV34:AV37">
    <cfRule type="dataBar" priority="31">
      <dataBar>
        <cfvo type="min"/>
        <cfvo type="max"/>
        <color rgb="FF638EC6"/>
      </dataBar>
    </cfRule>
  </conditionalFormatting>
  <conditionalFormatting sqref="BE34:BE37 AV34:AV37">
    <cfRule type="containsText" dxfId="785" priority="14" stopIfTrue="1" operator="containsText" text="EN TERMINO">
      <formula>NOT(ISERROR(SEARCH("EN TERMINO",AV34)))</formula>
    </cfRule>
    <cfRule type="containsText" priority="15" operator="containsText" text="AMARILLO">
      <formula>NOT(ISERROR(SEARCH("AMARILLO",AV34)))</formula>
    </cfRule>
    <cfRule type="containsText" dxfId="784" priority="16" stopIfTrue="1" operator="containsText" text="ALERTA">
      <formula>NOT(ISERROR(SEARCH("ALERTA",AV34)))</formula>
    </cfRule>
    <cfRule type="containsText" dxfId="783" priority="17" stopIfTrue="1" operator="containsText" text="OK">
      <formula>NOT(ISERROR(SEARCH("OK",AV34)))</formula>
    </cfRule>
  </conditionalFormatting>
  <conditionalFormatting sqref="BH34:BH37">
    <cfRule type="containsText" dxfId="782" priority="11" operator="containsText" text="Cumplida">
      <formula>NOT(ISERROR(SEARCH("Cumplida",BH34)))</formula>
    </cfRule>
    <cfRule type="containsText" dxfId="781" priority="12" operator="containsText" text="Pendiente">
      <formula>NOT(ISERROR(SEARCH("Pendiente",BH34)))</formula>
    </cfRule>
    <cfRule type="containsText" dxfId="780" priority="13" operator="containsText" text="Cumplida">
      <formula>NOT(ISERROR(SEARCH("Cumplida",BH34)))</formula>
    </cfRule>
  </conditionalFormatting>
  <conditionalFormatting sqref="BH34:BH37">
    <cfRule type="containsText" dxfId="779" priority="10" stopIfTrue="1" operator="containsText" text="CUMPLIDA">
      <formula>NOT(ISERROR(SEARCH("CUMPLIDA",BH34)))</formula>
    </cfRule>
  </conditionalFormatting>
  <conditionalFormatting sqref="BJ34:BJ37">
    <cfRule type="containsText" dxfId="778" priority="7" operator="containsText" text="cerrada">
      <formula>NOT(ISERROR(SEARCH("cerrada",BJ34)))</formula>
    </cfRule>
    <cfRule type="containsText" dxfId="777" priority="8" operator="containsText" text="cerrado">
      <formula>NOT(ISERROR(SEARCH("cerrado",BJ34)))</formula>
    </cfRule>
    <cfRule type="containsText" dxfId="776" priority="9" operator="containsText" text="Abierto">
      <formula>NOT(ISERROR(SEARCH("Abierto",BJ34)))</formula>
    </cfRule>
  </conditionalFormatting>
  <conditionalFormatting sqref="BE34:BE37">
    <cfRule type="dataBar" priority="6">
      <dataBar>
        <cfvo type="min"/>
        <cfvo type="max"/>
        <color rgb="FF638EC6"/>
      </dataBar>
    </cfRule>
  </conditionalFormatting>
  <conditionalFormatting sqref="BH34:BH37">
    <cfRule type="containsText" dxfId="775" priority="5" stopIfTrue="1" operator="containsText" text="INCUMPLIDA">
      <formula>NOT(ISERROR(SEARCH("INCUMPLIDA",BH34)))</formula>
    </cfRule>
  </conditionalFormatting>
  <conditionalFormatting sqref="AV34:AV37">
    <cfRule type="dataBar" priority="4">
      <dataBar>
        <cfvo type="min"/>
        <cfvo type="max"/>
        <color rgb="FF638EC6"/>
      </dataBar>
    </cfRule>
  </conditionalFormatting>
  <conditionalFormatting sqref="AY34:AY37">
    <cfRule type="containsText" dxfId="774" priority="3" stopIfTrue="1" operator="containsText" text="CUMPLIDA">
      <formula>NOT(ISERROR(SEARCH("CUMPLIDA",AY34)))</formula>
    </cfRule>
  </conditionalFormatting>
  <conditionalFormatting sqref="AY34:AY37">
    <cfRule type="containsText" dxfId="773" priority="2" stopIfTrue="1" operator="containsText" text="INCUMPLIDA">
      <formula>NOT(ISERROR(SEARCH("INCUMPLIDA",AY34)))</formula>
    </cfRule>
  </conditionalFormatting>
  <conditionalFormatting sqref="AY34:AY37">
    <cfRule type="containsText" dxfId="772" priority="1" stopIfTrue="1" operator="containsText" text="PENDIENTE">
      <formula>NOT(ISERROR(SEARCH("PENDIENTE",AY34)))</formula>
    </cfRule>
  </conditionalFormatting>
  <dataValidations count="12">
    <dataValidation type="list" allowBlank="1" showInputMessage="1" showErrorMessage="1" sqref="H49:H53 H147:H154 P95:P96 H108:H126 P100:P112 P88 P53:P72 P127:P146 P155:P191 P75:P84 H68:H75 H80:H99 P5:P51">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42 W71:X71 W56:X62 AE11:AE19 AE25">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5:I25 I38:I42">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12 K54:K59 S18:S19 S54:S59 K46 S46 U71 L61 L59 K71 K61:K63 K42 K18:K19 S25 K5:K13 J17 S5:S8 K25">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18:J25 J46:J47 S47 J54:J55 J57:J67 S60 K47 J5:J16 J38:J42">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38:S41 K20:K24 K38:K41 S9:S11 L63 L56 L59 L5:L10 S20:S24 S13:S17 K14:K17">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5:M25 M38:M42">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X54 W5:X25 W38:X42 W32">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X46 W63:X63 V55:X55 V54 V5:V25 V38:V42 V32">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11:L25 L38:L42">
      <formula1>0</formula1>
      <formula2>390</formula2>
    </dataValidation>
    <dataValidation type="list" allowBlank="1" showInputMessage="1" showErrorMessage="1" sqref="N38:N191 N5:N31">
      <formula1>"Correctiva, Preventiva, Acción de mejora"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64" zoomScaleNormal="64" workbookViewId="0">
      <pane xSplit="12" ySplit="2" topLeftCell="AP3" activePane="bottomRight" state="frozen"/>
      <selection pane="topRight" activeCell="M1" sqref="M1"/>
      <selection pane="bottomLeft" activeCell="A3" sqref="A3"/>
      <selection pane="bottomRight" activeCell="E8" sqref="E8:E12"/>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2" style="739"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901"/>
      <c r="AH1" s="899" t="s">
        <v>860</v>
      </c>
      <c r="AI1" s="899"/>
      <c r="AJ1" s="899"/>
      <c r="AK1" s="899"/>
      <c r="AL1" s="899"/>
      <c r="AM1" s="899"/>
      <c r="AN1" s="899"/>
      <c r="AO1" s="899"/>
      <c r="AP1" s="344"/>
      <c r="AQ1" s="926" t="s">
        <v>861</v>
      </c>
      <c r="AR1" s="926"/>
      <c r="AS1" s="926"/>
      <c r="AT1" s="926"/>
      <c r="AU1" s="926"/>
      <c r="AV1" s="926"/>
      <c r="AW1" s="926"/>
      <c r="AX1" s="926"/>
      <c r="AY1" s="349"/>
      <c r="AZ1" s="920" t="s">
        <v>862</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345"/>
      <c r="AH2" s="898" t="s">
        <v>30</v>
      </c>
      <c r="AI2" s="898" t="s">
        <v>31</v>
      </c>
      <c r="AJ2" s="898" t="s">
        <v>32</v>
      </c>
      <c r="AK2" s="898" t="s">
        <v>33</v>
      </c>
      <c r="AL2" s="898" t="s">
        <v>74</v>
      </c>
      <c r="AM2" s="898" t="s">
        <v>34</v>
      </c>
      <c r="AN2" s="898" t="s">
        <v>35</v>
      </c>
      <c r="AO2" s="898" t="s">
        <v>36</v>
      </c>
      <c r="AP2" s="346"/>
      <c r="AQ2" s="904" t="s">
        <v>37</v>
      </c>
      <c r="AR2" s="904" t="s">
        <v>38</v>
      </c>
      <c r="AS2" s="904" t="s">
        <v>39</v>
      </c>
      <c r="AT2" s="904" t="s">
        <v>40</v>
      </c>
      <c r="AU2" s="904" t="s">
        <v>75</v>
      </c>
      <c r="AV2" s="904" t="s">
        <v>41</v>
      </c>
      <c r="AW2" s="904" t="s">
        <v>42</v>
      </c>
      <c r="AX2" s="904" t="s">
        <v>43</v>
      </c>
      <c r="AY2" s="350"/>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749" t="s">
        <v>1171</v>
      </c>
      <c r="Y3" s="900"/>
      <c r="Z3" s="900"/>
      <c r="AA3" s="900"/>
      <c r="AB3" s="900"/>
      <c r="AC3" s="900"/>
      <c r="AD3" s="900"/>
      <c r="AE3" s="900"/>
      <c r="AF3" s="900"/>
      <c r="AG3" s="345" t="s">
        <v>44</v>
      </c>
      <c r="AH3" s="898"/>
      <c r="AI3" s="898"/>
      <c r="AJ3" s="898"/>
      <c r="AK3" s="898"/>
      <c r="AL3" s="898"/>
      <c r="AM3" s="898"/>
      <c r="AN3" s="898"/>
      <c r="AO3" s="898"/>
      <c r="AP3" s="346" t="s">
        <v>44</v>
      </c>
      <c r="AQ3" s="904"/>
      <c r="AR3" s="904"/>
      <c r="AS3" s="904"/>
      <c r="AT3" s="904"/>
      <c r="AU3" s="904"/>
      <c r="AV3" s="904"/>
      <c r="AW3" s="904"/>
      <c r="AX3" s="904"/>
      <c r="AY3" s="350" t="s">
        <v>44</v>
      </c>
      <c r="AZ3" s="889"/>
      <c r="BA3" s="889"/>
      <c r="BB3" s="889"/>
      <c r="BC3" s="889"/>
      <c r="BD3" s="889"/>
      <c r="BE3" s="889"/>
      <c r="BF3" s="889"/>
      <c r="BG3" s="889"/>
      <c r="BH3" s="903"/>
      <c r="BI3" s="903"/>
      <c r="BJ3" s="903"/>
      <c r="BK3" s="903"/>
      <c r="BL3" s="902"/>
    </row>
    <row r="4" spans="1:64"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t="s">
        <v>52</v>
      </c>
      <c r="AG4" s="3" t="s">
        <v>68</v>
      </c>
      <c r="AH4" s="4" t="s">
        <v>51</v>
      </c>
      <c r="AI4" s="4" t="s">
        <v>64</v>
      </c>
      <c r="AJ4" s="4" t="s">
        <v>65</v>
      </c>
      <c r="AK4" s="4" t="s">
        <v>66</v>
      </c>
      <c r="AL4" s="4" t="s">
        <v>66</v>
      </c>
      <c r="AM4" s="4" t="s">
        <v>60</v>
      </c>
      <c r="AN4" s="4" t="s">
        <v>67</v>
      </c>
      <c r="AO4" s="4" t="s">
        <v>52</v>
      </c>
      <c r="AP4" s="4"/>
      <c r="AQ4" s="348" t="s">
        <v>51</v>
      </c>
      <c r="AR4" s="348" t="s">
        <v>64</v>
      </c>
      <c r="AS4" s="348" t="s">
        <v>65</v>
      </c>
      <c r="AT4" s="348" t="s">
        <v>66</v>
      </c>
      <c r="AU4" s="348" t="s">
        <v>66</v>
      </c>
      <c r="AV4" s="348" t="s">
        <v>60</v>
      </c>
      <c r="AW4" s="348" t="s">
        <v>67</v>
      </c>
      <c r="AX4" s="348" t="s">
        <v>52</v>
      </c>
      <c r="AY4" s="348"/>
      <c r="AZ4" s="351" t="s">
        <v>51</v>
      </c>
      <c r="BA4" s="351" t="s">
        <v>64</v>
      </c>
      <c r="BB4" s="351" t="s">
        <v>65</v>
      </c>
      <c r="BC4" s="351" t="s">
        <v>66</v>
      </c>
      <c r="BD4" s="351" t="s">
        <v>66</v>
      </c>
      <c r="BE4" s="351" t="s">
        <v>60</v>
      </c>
      <c r="BF4" s="351" t="s">
        <v>67</v>
      </c>
      <c r="BG4" s="351" t="s">
        <v>52</v>
      </c>
      <c r="BH4" s="347" t="s">
        <v>68</v>
      </c>
      <c r="BI4" s="347"/>
      <c r="BJ4" s="398" t="s">
        <v>68</v>
      </c>
      <c r="BK4" s="347"/>
      <c r="BL4" s="902"/>
    </row>
    <row r="5" spans="1:64" s="464" customFormat="1" ht="35.1" customHeight="1" x14ac:dyDescent="0.25">
      <c r="A5" s="510"/>
      <c r="B5" s="510"/>
      <c r="C5" s="516" t="s">
        <v>154</v>
      </c>
      <c r="D5" s="510"/>
      <c r="E5" s="894" t="s">
        <v>254</v>
      </c>
      <c r="F5" s="510"/>
      <c r="G5" s="510">
        <v>1</v>
      </c>
      <c r="H5" s="511" t="s">
        <v>720</v>
      </c>
      <c r="I5" s="513" t="s">
        <v>255</v>
      </c>
      <c r="J5" s="513" t="s">
        <v>258</v>
      </c>
      <c r="K5" s="513" t="s">
        <v>278</v>
      </c>
      <c r="L5" s="84" t="s">
        <v>262</v>
      </c>
      <c r="M5" s="510">
        <v>2</v>
      </c>
      <c r="N5" s="515" t="s">
        <v>69</v>
      </c>
      <c r="O5" s="516" t="str">
        <f>IF(H5="","",VLOOKUP(H5,'[1]Procedimientos Publicar'!$C$6:$E$85,3,FALSE))</f>
        <v>SECRETARIA GENERAL</v>
      </c>
      <c r="P5" s="516" t="s">
        <v>253</v>
      </c>
      <c r="Q5" s="510"/>
      <c r="R5" s="510"/>
      <c r="S5" s="513"/>
      <c r="T5" s="517">
        <v>1</v>
      </c>
      <c r="U5" s="510"/>
      <c r="V5" s="526">
        <v>43215</v>
      </c>
      <c r="W5" s="526">
        <v>43251</v>
      </c>
      <c r="X5" s="526"/>
      <c r="Y5" s="520">
        <v>43830</v>
      </c>
      <c r="Z5" s="513" t="s">
        <v>264</v>
      </c>
      <c r="AA5" s="510">
        <v>2</v>
      </c>
      <c r="AB5" s="521">
        <f t="shared" ref="AB5:AB12" si="0">(IF(AA5="","",IF(OR($M5=0,$M5="",$Y5=""),"",AA5/$M5)))</f>
        <v>1</v>
      </c>
      <c r="AC5" s="522">
        <f t="shared" ref="AC5:AC12" si="1">(IF(OR($T5="",AB5=""),"",IF(OR($T5=0,AB5=0),0,IF((AB5*100%)/$T5&gt;100%,100%,(AB5*100%)/$T5))))</f>
        <v>1</v>
      </c>
      <c r="AD5" s="460" t="str">
        <f t="shared" ref="AD5:AD12" si="2">IF(AA5="","",IF(AC5&lt;100%, IF(AC5&lt;25%, "ALERTA","EN TERMINO"), IF(AC5=100%, "OK", "EN TERMINO")))</f>
        <v>OK</v>
      </c>
      <c r="AE5" s="266" t="s">
        <v>267</v>
      </c>
      <c r="AG5" s="462" t="str">
        <f t="shared" ref="AG5:AG12" si="3">IF(AC5=100%,IF(AC5&gt;25%,"CUMPLIDA","PENDIENTE"),IF(AC5&lt;25%,"INCUMPLIDA","PENDIENTE"))</f>
        <v>CUMPLIDA</v>
      </c>
      <c r="BH5" s="462" t="str">
        <f t="shared" ref="BH5:BH11" si="4">IF(AC5=100%,"CUMPLIDA","INCUMPLIDA")</f>
        <v>CUMPLIDA</v>
      </c>
      <c r="BJ5" s="467" t="str">
        <f t="shared" ref="BJ5:BJ11" si="5">IF(AG5="CUMPLIDA","CERRADO","ABIERTO")</f>
        <v>CERRADO</v>
      </c>
    </row>
    <row r="6" spans="1:64" s="464" customFormat="1" ht="35.1" customHeight="1" x14ac:dyDescent="0.25">
      <c r="A6" s="510"/>
      <c r="B6" s="510"/>
      <c r="C6" s="516" t="s">
        <v>154</v>
      </c>
      <c r="D6" s="510"/>
      <c r="E6" s="894"/>
      <c r="F6" s="510"/>
      <c r="G6" s="510">
        <v>2</v>
      </c>
      <c r="H6" s="511" t="s">
        <v>720</v>
      </c>
      <c r="I6" s="512" t="s">
        <v>256</v>
      </c>
      <c r="J6" s="513" t="s">
        <v>259</v>
      </c>
      <c r="K6" s="513" t="s">
        <v>279</v>
      </c>
      <c r="L6" s="514" t="s">
        <v>261</v>
      </c>
      <c r="M6" s="510">
        <v>1</v>
      </c>
      <c r="N6" s="515" t="s">
        <v>69</v>
      </c>
      <c r="O6" s="516" t="str">
        <f>IF(H6="","",VLOOKUP(H6,'[1]Procedimientos Publicar'!$C$6:$E$85,3,FALSE))</f>
        <v>SECRETARIA GENERAL</v>
      </c>
      <c r="P6" s="516" t="s">
        <v>253</v>
      </c>
      <c r="Q6" s="510"/>
      <c r="R6" s="510"/>
      <c r="S6" s="513"/>
      <c r="T6" s="517">
        <v>1</v>
      </c>
      <c r="U6" s="510"/>
      <c r="V6" s="518">
        <v>43647</v>
      </c>
      <c r="W6" s="519">
        <v>43951</v>
      </c>
      <c r="X6" s="519"/>
      <c r="Y6" s="520">
        <v>43830</v>
      </c>
      <c r="Z6" s="513" t="s">
        <v>265</v>
      </c>
      <c r="AA6" s="510">
        <v>0</v>
      </c>
      <c r="AB6" s="521">
        <f t="shared" si="0"/>
        <v>0</v>
      </c>
      <c r="AC6" s="522">
        <f t="shared" si="1"/>
        <v>0</v>
      </c>
      <c r="AD6" s="460" t="str">
        <f t="shared" si="2"/>
        <v>ALERTA</v>
      </c>
      <c r="AE6" s="523" t="s">
        <v>268</v>
      </c>
      <c r="AG6" s="462" t="str">
        <f t="shared" si="3"/>
        <v>INCUMPLIDA</v>
      </c>
      <c r="AH6" s="660" t="s">
        <v>865</v>
      </c>
      <c r="AI6" s="461" t="s">
        <v>998</v>
      </c>
      <c r="AJ6" s="445">
        <v>0.3</v>
      </c>
      <c r="AK6" s="651">
        <f>(IF(AJ6="","",IF(OR($M6=0,$M6="",AH6=""),"",AJ6/$M6)))</f>
        <v>0.3</v>
      </c>
      <c r="AL6" s="649">
        <f>(IF(OR($T6="",AK6=""),"",IF(OR($T6=0,AK6=0),0,IF((AK6*100%)/$T6&gt;100%,100%,(AK6*100%)/$T6))))</f>
        <v>0.3</v>
      </c>
      <c r="AM6" s="460" t="str">
        <f>IF(AJ6="","",IF(AL6&lt;100%, IF(AL6&lt;50%, "ALERTA","EN TERMINO"), IF(AL6=100%, "OK", "EN TERMINO")))</f>
        <v>ALERTA</v>
      </c>
      <c r="AN6" s="689" t="s">
        <v>1053</v>
      </c>
      <c r="AO6" s="448"/>
      <c r="AP6" s="462" t="str">
        <f>IF(AL6=100%,IF(AL6&gt;50%,"CUMPLIDA","PENDIENTE"),IF(AL6&lt;50%,"INCUMPLIDA","PENDIENTE"))</f>
        <v>INCUMPLIDA</v>
      </c>
      <c r="AQ6" s="9">
        <v>44150</v>
      </c>
      <c r="AR6" s="857" t="s">
        <v>1375</v>
      </c>
      <c r="AS6" s="737"/>
      <c r="AT6" s="10" t="str">
        <f>(IF(AS6="","",IF(OR($M6=0,$M6="",AQ6=""),"",AS6/$M6)))</f>
        <v/>
      </c>
      <c r="AU6" s="11" t="str">
        <f>(IF(OR($T6="",AT6=""),"",IF(OR($T6=0,AT6=0),0,IF((AT6*100%)/$T6&gt;100%,100%,(AT6*100%)/$T6))))</f>
        <v/>
      </c>
      <c r="AV6" s="736" t="str">
        <f>IF(AS6="","",IF(AU6&lt;100%, IF(AU6&lt;75%, "ALERTA","EN TERMINO"), IF(AU6=100%, "OK", "EN TERMINO")))</f>
        <v/>
      </c>
      <c r="AW6" s="359" t="s">
        <v>1378</v>
      </c>
      <c r="AX6" s="737"/>
      <c r="AY6" s="860" t="str">
        <f t="shared" ref="AY6:AY7" si="6">IF(AU6=100%,IF(AU6&gt;75%,"CUMPLIDA","PENDIENTE"),IF(AU6&lt;75%,"INCUMPLIDA","PENDIENTE"))</f>
        <v>PENDIENTE</v>
      </c>
      <c r="AZ6" s="9"/>
      <c r="BA6" s="737"/>
      <c r="BB6" s="737"/>
      <c r="BC6" s="7" t="str">
        <f>(IF(BB6="","",IF(OR($M6=0,$M6="",AZ6=""),"",BB6/$M6)))</f>
        <v/>
      </c>
      <c r="BD6" s="12" t="str">
        <f>(IF(OR($T6="",BC6=""),"",IF(OR($T6=0,BC6=0),0,IF((BC6*100%)/$T6&gt;100%,100%,(BC6*100%)/$T6))))</f>
        <v/>
      </c>
      <c r="BE6" s="736" t="str">
        <f>IF(BB6="","",IF(BD6&lt;100%, IF(BD6&lt;100%, "ALERTA","EN TERMINO"), IF(BD6=100%, "OK", "EN TERMINO")))</f>
        <v/>
      </c>
      <c r="BF6" s="737"/>
      <c r="BG6" s="737"/>
      <c r="BH6" s="738" t="str">
        <f>IF(AL6=100%,"CUMPLIDA","INCUMPLIDA")</f>
        <v>INCUMPLIDA</v>
      </c>
      <c r="BI6" s="778"/>
      <c r="BJ6" s="862" t="str">
        <f t="shared" ref="BJ6:BJ9" si="7">IF(AY6="CUMPLIDA","CERRADO","ABIERTO")</f>
        <v>ABIERTO</v>
      </c>
    </row>
    <row r="7" spans="1:64" s="464" customFormat="1" ht="35.1" customHeight="1" x14ac:dyDescent="0.25">
      <c r="A7" s="510"/>
      <c r="B7" s="510"/>
      <c r="C7" s="516" t="s">
        <v>154</v>
      </c>
      <c r="D7" s="510"/>
      <c r="E7" s="894"/>
      <c r="F7" s="510"/>
      <c r="G7" s="510">
        <v>3</v>
      </c>
      <c r="H7" s="511" t="s">
        <v>720</v>
      </c>
      <c r="I7" s="524" t="s">
        <v>257</v>
      </c>
      <c r="J7" s="524" t="s">
        <v>260</v>
      </c>
      <c r="K7" s="524" t="s">
        <v>280</v>
      </c>
      <c r="L7" s="525" t="s">
        <v>263</v>
      </c>
      <c r="M7" s="510">
        <v>1</v>
      </c>
      <c r="N7" s="515" t="s">
        <v>69</v>
      </c>
      <c r="O7" s="516" t="str">
        <f>IF(H7="","",VLOOKUP(H7,'[1]Procedimientos Publicar'!$C$6:$E$85,3,FALSE))</f>
        <v>SECRETARIA GENERAL</v>
      </c>
      <c r="P7" s="516" t="s">
        <v>253</v>
      </c>
      <c r="Q7" s="510"/>
      <c r="R7" s="510"/>
      <c r="S7" s="524"/>
      <c r="T7" s="517">
        <v>1</v>
      </c>
      <c r="U7" s="510"/>
      <c r="V7" s="526">
        <v>43221</v>
      </c>
      <c r="W7" s="526">
        <v>43830</v>
      </c>
      <c r="X7" s="526"/>
      <c r="Y7" s="520">
        <v>43830</v>
      </c>
      <c r="Z7" s="513" t="s">
        <v>266</v>
      </c>
      <c r="AA7" s="510">
        <v>0.95</v>
      </c>
      <c r="AB7" s="521">
        <f t="shared" si="0"/>
        <v>0.95</v>
      </c>
      <c r="AC7" s="522">
        <f t="shared" si="1"/>
        <v>0.95</v>
      </c>
      <c r="AD7" s="460" t="str">
        <f t="shared" si="2"/>
        <v>EN TERMINO</v>
      </c>
      <c r="AE7" s="527" t="s">
        <v>711</v>
      </c>
      <c r="AG7" s="462" t="str">
        <f t="shared" si="3"/>
        <v>PENDIENTE</v>
      </c>
      <c r="AH7" s="660" t="s">
        <v>865</v>
      </c>
      <c r="AI7" s="461" t="s">
        <v>999</v>
      </c>
      <c r="AJ7" s="464">
        <v>0.4</v>
      </c>
      <c r="AK7" s="651">
        <f t="shared" ref="AK7" si="8">(IF(AJ7="","",IF(OR($M7=0,$M7="",AH7=""),"",AJ7/$M7)))</f>
        <v>0.4</v>
      </c>
      <c r="AL7" s="649">
        <f t="shared" ref="AL7:AL9" si="9">(IF(OR($T7="",AK7=""),"",IF(OR($T7=0,AK7=0),0,IF((AK7*100%)/$T7&gt;100%,100%,(AK7*100%)/$T7))))</f>
        <v>0.4</v>
      </c>
      <c r="AM7" s="460" t="str">
        <f t="shared" ref="AM7:AM8" si="10">IF(AJ7="","",IF(AL7&lt;100%, IF(AL7&lt;50%, "ALERTA","EN TERMINO"), IF(AL7=100%, "OK", "EN TERMINO")))</f>
        <v>ALERTA</v>
      </c>
      <c r="AN7" s="359" t="s">
        <v>1054</v>
      </c>
      <c r="AP7" s="462" t="str">
        <f t="shared" ref="AP7:AP9" si="11">IF(AL7=100%,IF(AL7&gt;50%,"CUMPLIDA","PENDIENTE"),IF(AL7&lt;50%,"INCUMPLIDA","PENDIENTE"))</f>
        <v>INCUMPLIDA</v>
      </c>
      <c r="AQ7" s="9">
        <v>44150</v>
      </c>
      <c r="AR7" s="856" t="s">
        <v>1376</v>
      </c>
      <c r="AS7" s="739"/>
      <c r="AT7" s="10" t="str">
        <f t="shared" ref="AT7" si="12">(IF(AS7="","",IF(OR($M7=0,$M7="",AQ7=""),"",AS7/$M7)))</f>
        <v/>
      </c>
      <c r="AU7" s="11" t="str">
        <f t="shared" ref="AU7" si="13">(IF(OR($T7="",AT7=""),"",IF(OR($T7=0,AT7=0),0,IF((AT7*100%)/$T7&gt;100%,100%,(AT7*100%)/$T7))))</f>
        <v/>
      </c>
      <c r="AV7" s="736" t="str">
        <f t="shared" ref="AV7" si="14">IF(AS7="","",IF(AU7&lt;100%, IF(AU7&lt;75%, "ALERTA","EN TERMINO"), IF(AU7=100%, "OK", "EN TERMINO")))</f>
        <v/>
      </c>
      <c r="AW7" s="737"/>
      <c r="AX7" s="739"/>
      <c r="AY7" s="738" t="str">
        <f t="shared" si="6"/>
        <v>PENDIENTE</v>
      </c>
      <c r="AZ7" s="9"/>
      <c r="BA7" s="737"/>
      <c r="BB7" s="737"/>
      <c r="BC7" s="7" t="str">
        <f t="shared" ref="BC7" si="15">(IF(BB7="","",IF(OR($M7=0,$M7="",AZ7=""),"",BB7/$M7)))</f>
        <v/>
      </c>
      <c r="BD7" s="12" t="str">
        <f t="shared" ref="BD7" si="16">(IF(OR($T7="",BC7=""),"",IF(OR($T7=0,BC7=0),0,IF((BC7*100%)/$T7&gt;100%,100%,(BC7*100%)/$T7))))</f>
        <v/>
      </c>
      <c r="BE7" s="736" t="str">
        <f t="shared" ref="BE7" si="17">IF(BB7="","",IF(BD7&lt;100%, IF(BD7&lt;100%, "ALERTA","EN TERMINO"), IF(BD7=100%, "OK", "EN TERMINO")))</f>
        <v/>
      </c>
      <c r="BF7" s="737"/>
      <c r="BG7" s="737"/>
      <c r="BH7" s="738" t="str">
        <f t="shared" ref="BH7" si="18">IF(AL7=100%,"CUMPLIDA","INCUMPLIDA")</f>
        <v>INCUMPLIDA</v>
      </c>
      <c r="BI7" s="778"/>
      <c r="BJ7" s="778" t="str">
        <f t="shared" si="7"/>
        <v>ABIERTO</v>
      </c>
    </row>
    <row r="8" spans="1:64" s="464" customFormat="1" ht="35.1" customHeight="1" x14ac:dyDescent="0.25">
      <c r="A8" s="528"/>
      <c r="B8" s="528"/>
      <c r="C8" s="449" t="s">
        <v>154</v>
      </c>
      <c r="D8" s="528"/>
      <c r="E8" s="895" t="s">
        <v>269</v>
      </c>
      <c r="F8" s="528"/>
      <c r="G8" s="528">
        <v>1</v>
      </c>
      <c r="H8" s="529" t="s">
        <v>720</v>
      </c>
      <c r="I8" s="530" t="s">
        <v>1055</v>
      </c>
      <c r="J8" s="530" t="s">
        <v>273</v>
      </c>
      <c r="K8" s="530" t="s">
        <v>281</v>
      </c>
      <c r="L8" s="530" t="s">
        <v>284</v>
      </c>
      <c r="M8" s="528">
        <v>1</v>
      </c>
      <c r="N8" s="449" t="s">
        <v>69</v>
      </c>
      <c r="O8" s="449" t="str">
        <f>IF(H8="","",VLOOKUP(H8,'[1]Procedimientos Publicar'!$C$6:$E$85,3,FALSE))</f>
        <v>SECRETARIA GENERAL</v>
      </c>
      <c r="P8" s="529" t="s">
        <v>253</v>
      </c>
      <c r="Q8" s="528"/>
      <c r="R8" s="528"/>
      <c r="S8" s="530"/>
      <c r="T8" s="531">
        <v>1</v>
      </c>
      <c r="U8" s="528"/>
      <c r="V8" s="532">
        <v>43405</v>
      </c>
      <c r="W8" s="532">
        <v>43830</v>
      </c>
      <c r="X8" s="532"/>
      <c r="Y8" s="533">
        <v>43830</v>
      </c>
      <c r="Z8" s="534" t="s">
        <v>290</v>
      </c>
      <c r="AA8" s="528"/>
      <c r="AB8" s="535" t="str">
        <f t="shared" si="0"/>
        <v/>
      </c>
      <c r="AC8" s="536" t="str">
        <f t="shared" si="1"/>
        <v/>
      </c>
      <c r="AD8" s="460" t="str">
        <f t="shared" si="2"/>
        <v/>
      </c>
      <c r="AE8" s="537" t="s">
        <v>294</v>
      </c>
      <c r="AG8" s="462" t="str">
        <f t="shared" si="3"/>
        <v>PENDIENTE</v>
      </c>
      <c r="AH8" s="660" t="s">
        <v>865</v>
      </c>
      <c r="AI8" s="461" t="s">
        <v>1000</v>
      </c>
      <c r="AJ8" s="464">
        <v>1</v>
      </c>
      <c r="AK8" s="651">
        <f>(IF(AJ8="","",IF(OR($M8=0,$M8="",AH8=""),"",AJ8/$M8)))</f>
        <v>1</v>
      </c>
      <c r="AL8" s="649">
        <f t="shared" si="9"/>
        <v>1</v>
      </c>
      <c r="AM8" s="460" t="str">
        <f t="shared" si="10"/>
        <v>OK</v>
      </c>
      <c r="AN8" s="684" t="s">
        <v>1056</v>
      </c>
      <c r="AP8" s="462" t="str">
        <f>IF(AL8=100%,IF(AL8&gt;50%,"CUMPLIDA","PENDIENTE"),IF(AL8&lt;50%,"INCUMPLIDA","PENDIENTE"))</f>
        <v>CUMPLIDA</v>
      </c>
      <c r="BH8" s="462" t="str">
        <f>IF(AL8=100%,"CUMPLIDA","INCUMPLIDA")</f>
        <v>CUMPLIDA</v>
      </c>
      <c r="BJ8" s="467" t="str">
        <f>IF(AP8="CUMPLIDA","CERRADO","ABIERTO")</f>
        <v>CERRADO</v>
      </c>
    </row>
    <row r="9" spans="1:64" s="464" customFormat="1" ht="35.1" customHeight="1" x14ac:dyDescent="0.2">
      <c r="A9" s="528"/>
      <c r="B9" s="528"/>
      <c r="C9" s="449" t="s">
        <v>154</v>
      </c>
      <c r="D9" s="528"/>
      <c r="E9" s="895"/>
      <c r="F9" s="528"/>
      <c r="G9" s="528">
        <v>2</v>
      </c>
      <c r="H9" s="529" t="s">
        <v>720</v>
      </c>
      <c r="I9" s="530" t="s">
        <v>270</v>
      </c>
      <c r="J9" s="538" t="s">
        <v>274</v>
      </c>
      <c r="K9" s="538" t="s">
        <v>1057</v>
      </c>
      <c r="L9" s="538" t="s">
        <v>285</v>
      </c>
      <c r="M9" s="528">
        <v>1</v>
      </c>
      <c r="N9" s="449" t="s">
        <v>69</v>
      </c>
      <c r="O9" s="449" t="str">
        <f>IF(H9="","",VLOOKUP(H9,'[1]Procedimientos Publicar'!$C$6:$E$85,3,FALSE))</f>
        <v>SECRETARIA GENERAL</v>
      </c>
      <c r="P9" s="529" t="s">
        <v>253</v>
      </c>
      <c r="Q9" s="528"/>
      <c r="R9" s="528"/>
      <c r="S9" s="538"/>
      <c r="T9" s="531">
        <v>1</v>
      </c>
      <c r="U9" s="538" t="s">
        <v>288</v>
      </c>
      <c r="V9" s="532">
        <v>43405</v>
      </c>
      <c r="W9" s="532">
        <v>43830</v>
      </c>
      <c r="X9" s="532"/>
      <c r="Y9" s="533">
        <v>43830</v>
      </c>
      <c r="Z9" s="539" t="s">
        <v>291</v>
      </c>
      <c r="AA9" s="528"/>
      <c r="AB9" s="535" t="str">
        <f t="shared" si="0"/>
        <v/>
      </c>
      <c r="AC9" s="536" t="str">
        <f t="shared" si="1"/>
        <v/>
      </c>
      <c r="AD9" s="460" t="str">
        <f t="shared" si="2"/>
        <v/>
      </c>
      <c r="AE9" s="540" t="s">
        <v>295</v>
      </c>
      <c r="AG9" s="462" t="str">
        <f t="shared" si="3"/>
        <v>PENDIENTE</v>
      </c>
      <c r="AH9" s="660" t="s">
        <v>865</v>
      </c>
      <c r="AI9" s="461" t="s">
        <v>1058</v>
      </c>
      <c r="AJ9" s="464">
        <v>0.4</v>
      </c>
      <c r="AK9" s="651">
        <f>(IF(AJ9="","",IF(OR($M9=0,$M9="",AH9=""),"",AJ9/$M9)))</f>
        <v>0.4</v>
      </c>
      <c r="AL9" s="649">
        <f t="shared" si="9"/>
        <v>0.4</v>
      </c>
      <c r="AM9" s="460" t="str">
        <f>IF(AJ9="","",IF(AL9&lt;100%, IF(AL9&lt;50%, "ALERTA","EN TERMINO"), IF(AL9=100%, "OK", "EN TERMINO")))</f>
        <v>ALERTA</v>
      </c>
      <c r="AN9" s="359" t="s">
        <v>1053</v>
      </c>
      <c r="AP9" s="462" t="str">
        <f t="shared" si="11"/>
        <v>INCUMPLIDA</v>
      </c>
      <c r="AQ9" s="9">
        <v>44150</v>
      </c>
      <c r="AR9" s="864" t="s">
        <v>1377</v>
      </c>
      <c r="AS9" s="739"/>
      <c r="AT9" s="10" t="str">
        <f t="shared" ref="AT9" si="19">(IF(AS9="","",IF(OR($M9=0,$M9="",AQ9=""),"",AS9/$M9)))</f>
        <v/>
      </c>
      <c r="AU9" s="11" t="str">
        <f t="shared" ref="AU9" si="20">(IF(OR($T9="",AT9=""),"",IF(OR($T9=0,AT9=0),0,IF((AT9*100%)/$T9&gt;100%,100%,(AT9*100%)/$T9))))</f>
        <v/>
      </c>
      <c r="AV9" s="736" t="str">
        <f t="shared" ref="AV9" si="21">IF(AS9="","",IF(AU9&lt;100%, IF(AU9&lt;75%, "ALERTA","EN TERMINO"), IF(AU9=100%, "OK", "EN TERMINO")))</f>
        <v/>
      </c>
      <c r="AW9" s="359"/>
      <c r="AX9" s="739"/>
      <c r="AY9" s="738" t="str">
        <f t="shared" ref="AY9" si="22">IF(AU9=100%,IF(AU9&gt;75%,"CUMPLIDA","PENDIENTE"),IF(AU9&lt;75%,"INCUMPLIDA","PENDIENTE"))</f>
        <v>PENDIENTE</v>
      </c>
      <c r="AZ9" s="9"/>
      <c r="BA9" s="737"/>
      <c r="BB9" s="737"/>
      <c r="BC9" s="7" t="str">
        <f t="shared" ref="BC9" si="23">(IF(BB9="","",IF(OR($M9=0,$M9="",AZ9=""),"",BB9/$M9)))</f>
        <v/>
      </c>
      <c r="BD9" s="12" t="str">
        <f t="shared" ref="BD9" si="24">(IF(OR($T9="",BC9=""),"",IF(OR($T9=0,BC9=0),0,IF((BC9*100%)/$T9&gt;100%,100%,(BC9*100%)/$T9))))</f>
        <v/>
      </c>
      <c r="BE9" s="736" t="str">
        <f t="shared" ref="BE9" si="25">IF(BB9="","",IF(BD9&lt;100%, IF(BD9&lt;100%, "ALERTA","EN TERMINO"), IF(BD9=100%, "OK", "EN TERMINO")))</f>
        <v/>
      </c>
      <c r="BF9" s="737"/>
      <c r="BG9" s="737"/>
      <c r="BH9" s="738" t="str">
        <f t="shared" ref="BH9" si="26">IF(AL9=100%,"CUMPLIDA","INCUMPLIDA")</f>
        <v>INCUMPLIDA</v>
      </c>
      <c r="BI9" s="778"/>
      <c r="BJ9" s="862" t="str">
        <f t="shared" si="7"/>
        <v>ABIERTO</v>
      </c>
    </row>
    <row r="10" spans="1:64" s="464" customFormat="1" ht="35.1" customHeight="1" x14ac:dyDescent="0.2">
      <c r="A10" s="528"/>
      <c r="B10" s="528"/>
      <c r="C10" s="449" t="s">
        <v>154</v>
      </c>
      <c r="D10" s="528"/>
      <c r="E10" s="895"/>
      <c r="F10" s="528"/>
      <c r="G10" s="528" t="s">
        <v>675</v>
      </c>
      <c r="H10" s="529" t="s">
        <v>720</v>
      </c>
      <c r="I10" s="530" t="s">
        <v>271</v>
      </c>
      <c r="J10" s="538" t="s">
        <v>275</v>
      </c>
      <c r="K10" s="538" t="s">
        <v>282</v>
      </c>
      <c r="L10" s="538" t="s">
        <v>286</v>
      </c>
      <c r="M10" s="528">
        <v>1</v>
      </c>
      <c r="N10" s="449" t="s">
        <v>69</v>
      </c>
      <c r="O10" s="449" t="str">
        <f>IF(H10="","",VLOOKUP(H10,'[1]Procedimientos Publicar'!$C$6:$E$85,3,FALSE))</f>
        <v>SECRETARIA GENERAL</v>
      </c>
      <c r="P10" s="529" t="s">
        <v>253</v>
      </c>
      <c r="Q10" s="528"/>
      <c r="R10" s="528"/>
      <c r="S10" s="538"/>
      <c r="T10" s="531">
        <v>1</v>
      </c>
      <c r="U10" s="528"/>
      <c r="V10" s="532">
        <v>43405</v>
      </c>
      <c r="W10" s="532" t="s">
        <v>289</v>
      </c>
      <c r="X10" s="532"/>
      <c r="Y10" s="533">
        <v>43830</v>
      </c>
      <c r="Z10" s="539" t="s">
        <v>292</v>
      </c>
      <c r="AA10" s="528">
        <v>1</v>
      </c>
      <c r="AB10" s="535">
        <f t="shared" si="0"/>
        <v>1</v>
      </c>
      <c r="AC10" s="536">
        <f t="shared" si="1"/>
        <v>1</v>
      </c>
      <c r="AD10" s="460" t="str">
        <f t="shared" si="2"/>
        <v>OK</v>
      </c>
      <c r="AE10" s="675" t="s">
        <v>296</v>
      </c>
      <c r="AG10" s="462" t="str">
        <f t="shared" si="3"/>
        <v>CUMPLIDA</v>
      </c>
      <c r="AR10" s="862"/>
      <c r="BH10" s="462" t="str">
        <f t="shared" si="4"/>
        <v>CUMPLIDA</v>
      </c>
      <c r="BJ10" s="467" t="str">
        <f t="shared" si="5"/>
        <v>CERRADO</v>
      </c>
    </row>
    <row r="11" spans="1:64" s="464" customFormat="1" ht="35.1" customHeight="1" x14ac:dyDescent="0.2">
      <c r="A11" s="528"/>
      <c r="B11" s="528"/>
      <c r="C11" s="449" t="s">
        <v>154</v>
      </c>
      <c r="D11" s="528"/>
      <c r="E11" s="895"/>
      <c r="F11" s="528"/>
      <c r="G11" s="528" t="s">
        <v>676</v>
      </c>
      <c r="H11" s="529" t="s">
        <v>720</v>
      </c>
      <c r="I11" s="530" t="s">
        <v>272</v>
      </c>
      <c r="J11" s="85" t="s">
        <v>276</v>
      </c>
      <c r="K11" s="540" t="s">
        <v>283</v>
      </c>
      <c r="L11" s="86"/>
      <c r="M11" s="528">
        <v>1</v>
      </c>
      <c r="N11" s="449" t="s">
        <v>69</v>
      </c>
      <c r="O11" s="449" t="str">
        <f>IF(H11="","",VLOOKUP(H11,'[1]Procedimientos Publicar'!$C$6:$E$85,3,FALSE))</f>
        <v>SECRETARIA GENERAL</v>
      </c>
      <c r="P11" s="86"/>
      <c r="Q11" s="528"/>
      <c r="R11" s="528"/>
      <c r="S11" s="530"/>
      <c r="T11" s="531">
        <v>1</v>
      </c>
      <c r="U11" s="528"/>
      <c r="V11" s="87"/>
      <c r="W11" s="532" t="s">
        <v>289</v>
      </c>
      <c r="X11" s="532"/>
      <c r="Y11" s="533">
        <v>43830</v>
      </c>
      <c r="Z11" s="539" t="s">
        <v>293</v>
      </c>
      <c r="AA11" s="528">
        <v>1</v>
      </c>
      <c r="AB11" s="535">
        <f t="shared" si="0"/>
        <v>1</v>
      </c>
      <c r="AC11" s="536">
        <f t="shared" si="1"/>
        <v>1</v>
      </c>
      <c r="AD11" s="460" t="str">
        <f t="shared" si="2"/>
        <v>OK</v>
      </c>
      <c r="AE11" s="675" t="s">
        <v>296</v>
      </c>
      <c r="AG11" s="462" t="str">
        <f t="shared" si="3"/>
        <v>CUMPLIDA</v>
      </c>
      <c r="AR11" s="862"/>
      <c r="BH11" s="462" t="str">
        <f t="shared" si="4"/>
        <v>CUMPLIDA</v>
      </c>
      <c r="BJ11" s="467" t="str">
        <f t="shared" si="5"/>
        <v>CERRADO</v>
      </c>
    </row>
    <row r="12" spans="1:64" s="464" customFormat="1" ht="35.1" customHeight="1" x14ac:dyDescent="0.2">
      <c r="A12" s="528"/>
      <c r="B12" s="528"/>
      <c r="C12" s="449" t="s">
        <v>154</v>
      </c>
      <c r="D12" s="528"/>
      <c r="E12" s="895"/>
      <c r="F12" s="528"/>
      <c r="G12" s="528" t="s">
        <v>677</v>
      </c>
      <c r="H12" s="529" t="s">
        <v>720</v>
      </c>
      <c r="I12" s="530" t="s">
        <v>1059</v>
      </c>
      <c r="J12" s="538" t="s">
        <v>277</v>
      </c>
      <c r="K12" s="538" t="s">
        <v>1060</v>
      </c>
      <c r="L12" s="538" t="s">
        <v>287</v>
      </c>
      <c r="M12" s="528">
        <v>1</v>
      </c>
      <c r="N12" s="449" t="s">
        <v>69</v>
      </c>
      <c r="O12" s="449" t="str">
        <f>IF(H12="","",VLOOKUP(H12,'[1]Procedimientos Publicar'!$C$6:$E$85,3,FALSE))</f>
        <v>SECRETARIA GENERAL</v>
      </c>
      <c r="P12" s="529" t="s">
        <v>253</v>
      </c>
      <c r="Q12" s="528"/>
      <c r="R12" s="528"/>
      <c r="S12" s="538"/>
      <c r="T12" s="531">
        <v>1</v>
      </c>
      <c r="U12" s="528"/>
      <c r="V12" s="532">
        <v>43405</v>
      </c>
      <c r="W12" s="541">
        <v>43951</v>
      </c>
      <c r="X12" s="541"/>
      <c r="Y12" s="533">
        <v>43830</v>
      </c>
      <c r="Z12" s="539" t="s">
        <v>1062</v>
      </c>
      <c r="AA12" s="528">
        <v>0</v>
      </c>
      <c r="AB12" s="535">
        <f t="shared" si="0"/>
        <v>0</v>
      </c>
      <c r="AC12" s="536">
        <f t="shared" si="1"/>
        <v>0</v>
      </c>
      <c r="AD12" s="460" t="str">
        <f t="shared" si="2"/>
        <v>ALERTA</v>
      </c>
      <c r="AE12" s="523" t="s">
        <v>268</v>
      </c>
      <c r="AG12" s="462" t="str">
        <f t="shared" si="3"/>
        <v>INCUMPLIDA</v>
      </c>
      <c r="AH12" s="660" t="s">
        <v>865</v>
      </c>
      <c r="AI12" s="461" t="s">
        <v>1061</v>
      </c>
      <c r="AJ12" s="464">
        <v>0</v>
      </c>
      <c r="AK12" s="651">
        <f t="shared" ref="AK12" si="27">(IF(AJ12="","",IF(OR($M12=0,$M12="",AH12=""),"",AJ12/$M12)))</f>
        <v>0</v>
      </c>
      <c r="AL12" s="649">
        <f t="shared" ref="AL12" si="28">(IF(OR($T12="",AK12=""),"",IF(OR($T12=0,AK12=0),0,IF((AK12*100%)/$T12&gt;100%,100%,(AK12*100%)/$T12))))</f>
        <v>0</v>
      </c>
      <c r="AM12" s="460" t="str">
        <f t="shared" ref="AM12" si="29">IF(AJ12="","",IF(AL12&lt;100%, IF(AL12&lt;50%, "ALERTA","EN TERMINO"), IF(AL12=100%, "OK", "EN TERMINO")))</f>
        <v>ALERTA</v>
      </c>
      <c r="AN12" s="359" t="s">
        <v>1063</v>
      </c>
      <c r="AP12" s="462" t="str">
        <f t="shared" ref="AP12" si="30">IF(AL12=100%,IF(AL12&gt;50%,"CUMPLIDA","PENDIENTE"),IF(AL12&lt;50%,"INCUMPLIDA","PENDIENTE"))</f>
        <v>INCUMPLIDA</v>
      </c>
      <c r="AQ12" s="9">
        <v>44150</v>
      </c>
      <c r="AR12" s="864" t="s">
        <v>1377</v>
      </c>
      <c r="AS12" s="739"/>
      <c r="AT12" s="10" t="str">
        <f t="shared" ref="AT12" si="31">(IF(AS12="","",IF(OR($M12=0,$M12="",AQ12=""),"",AS12/$M12)))</f>
        <v/>
      </c>
      <c r="AU12" s="11" t="str">
        <f t="shared" ref="AU12" si="32">(IF(OR($T12="",AT12=""),"",IF(OR($T12=0,AT12=0),0,IF((AT12*100%)/$T12&gt;100%,100%,(AT12*100%)/$T12))))</f>
        <v/>
      </c>
      <c r="AV12" s="736" t="str">
        <f t="shared" ref="AV12" si="33">IF(AS12="","",IF(AU12&lt;100%, IF(AU12&lt;75%, "ALERTA","EN TERMINO"), IF(AU12=100%, "OK", "EN TERMINO")))</f>
        <v/>
      </c>
      <c r="AW12" s="359"/>
      <c r="AX12" s="739"/>
      <c r="AY12" s="738" t="str">
        <f t="shared" ref="AY12" si="34">IF(AU12=100%,IF(AU12&gt;75%,"CUMPLIDA","PENDIENTE"),IF(AU12&lt;75%,"INCUMPLIDA","PENDIENTE"))</f>
        <v>PENDIENTE</v>
      </c>
      <c r="AZ12" s="9"/>
      <c r="BA12" s="737"/>
      <c r="BB12" s="737"/>
      <c r="BC12" s="7" t="str">
        <f t="shared" ref="BC12" si="35">(IF(BB12="","",IF(OR($M12=0,$M12="",AZ12=""),"",BB12/$M12)))</f>
        <v/>
      </c>
      <c r="BD12" s="12" t="str">
        <f t="shared" ref="BD12" si="36">(IF(OR($T12="",BC12=""),"",IF(OR($T12=0,BC12=0),0,IF((BC12*100%)/$T12&gt;100%,100%,(BC12*100%)/$T12))))</f>
        <v/>
      </c>
      <c r="BE12" s="736" t="str">
        <f t="shared" ref="BE12" si="37">IF(BB12="","",IF(BD12&lt;100%, IF(BD12&lt;100%, "ALERTA","EN TERMINO"), IF(BD12=100%, "OK", "EN TERMINO")))</f>
        <v/>
      </c>
      <c r="BF12" s="737"/>
      <c r="BG12" s="737"/>
      <c r="BH12" s="738" t="str">
        <f t="shared" ref="BH12" si="38">IF(AL12=100%,"CUMPLIDA","INCUMPLIDA")</f>
        <v>INCUMPLIDA</v>
      </c>
      <c r="BI12" s="778"/>
      <c r="BJ12" s="862" t="str">
        <f t="shared" ref="BJ12" si="39">IF(AY12="CUMPLIDA","CERRADO","ABIERTO")</f>
        <v>ABIERTO</v>
      </c>
    </row>
    <row r="13" spans="1:64" s="354" customFormat="1" ht="69" customHeight="1" x14ac:dyDescent="0.25">
      <c r="C13" s="352"/>
      <c r="E13" s="382"/>
      <c r="H13" s="176"/>
      <c r="I13" s="148"/>
      <c r="J13" s="148"/>
      <c r="K13" s="148"/>
      <c r="L13" s="284"/>
      <c r="N13" s="352"/>
      <c r="O13" s="352"/>
      <c r="P13" s="352"/>
      <c r="S13" s="148"/>
      <c r="T13" s="95"/>
      <c r="V13" s="376"/>
      <c r="W13" s="376"/>
      <c r="X13" s="376"/>
      <c r="Y13" s="96"/>
      <c r="Z13" s="353"/>
      <c r="AB13" s="270"/>
      <c r="AC13" s="273"/>
      <c r="AE13" s="353"/>
      <c r="BH13" s="357"/>
    </row>
    <row r="14" spans="1:64" s="354" customFormat="1" ht="69" customHeight="1" x14ac:dyDescent="0.25">
      <c r="C14" s="352"/>
      <c r="E14" s="382"/>
      <c r="H14" s="375"/>
      <c r="I14" s="275"/>
      <c r="J14" s="275"/>
      <c r="K14" s="275"/>
      <c r="L14" s="275"/>
      <c r="N14" s="352"/>
      <c r="O14" s="352"/>
      <c r="P14" s="375"/>
      <c r="S14" s="275"/>
      <c r="T14" s="95"/>
      <c r="V14" s="291"/>
      <c r="W14" s="291"/>
      <c r="X14" s="291"/>
      <c r="Y14" s="96"/>
      <c r="Z14" s="292"/>
      <c r="AB14" s="270"/>
      <c r="AC14" s="273"/>
      <c r="AE14" s="293"/>
      <c r="AG14" s="357"/>
      <c r="BH14" s="357"/>
    </row>
    <row r="15" spans="1:64" s="354" customFormat="1" ht="69" customHeight="1" x14ac:dyDescent="0.2">
      <c r="C15" s="352"/>
      <c r="E15" s="382"/>
      <c r="H15" s="375"/>
      <c r="I15" s="275"/>
      <c r="J15" s="294"/>
      <c r="K15" s="294"/>
      <c r="L15" s="294"/>
      <c r="N15" s="352"/>
      <c r="O15" s="352"/>
      <c r="P15" s="375"/>
      <c r="S15" s="294"/>
      <c r="T15" s="95"/>
      <c r="U15" s="294"/>
      <c r="V15" s="291"/>
      <c r="W15" s="291"/>
      <c r="X15" s="291"/>
      <c r="Y15" s="96"/>
      <c r="Z15" s="353"/>
      <c r="AB15" s="270"/>
      <c r="AC15" s="273"/>
      <c r="AE15" s="275"/>
      <c r="BH15" s="357"/>
    </row>
    <row r="16" spans="1:64" s="354" customFormat="1" ht="69" customHeight="1" x14ac:dyDescent="0.2">
      <c r="C16" s="352"/>
      <c r="E16" s="382"/>
      <c r="H16" s="375"/>
      <c r="I16" s="275"/>
      <c r="J16" s="294"/>
      <c r="K16" s="294"/>
      <c r="L16" s="294"/>
      <c r="N16" s="352"/>
      <c r="O16" s="352"/>
      <c r="P16" s="375"/>
      <c r="S16" s="294"/>
      <c r="T16" s="95"/>
      <c r="V16" s="291"/>
      <c r="W16" s="291"/>
      <c r="X16" s="291"/>
      <c r="Y16" s="96"/>
      <c r="Z16" s="353"/>
      <c r="AB16" s="270"/>
      <c r="AC16" s="273"/>
      <c r="AE16" s="353"/>
      <c r="AG16" s="357"/>
      <c r="BH16" s="357"/>
    </row>
    <row r="17" spans="3:60" s="354" customFormat="1" ht="69" customHeight="1" x14ac:dyDescent="0.2">
      <c r="C17" s="352"/>
      <c r="E17" s="382"/>
      <c r="H17" s="375"/>
      <c r="I17" s="275"/>
      <c r="J17" s="295"/>
      <c r="K17" s="275"/>
      <c r="L17" s="294"/>
      <c r="N17" s="352"/>
      <c r="O17" s="352"/>
      <c r="P17" s="294"/>
      <c r="S17" s="275"/>
      <c r="T17" s="95"/>
      <c r="V17" s="296"/>
      <c r="W17" s="296"/>
      <c r="X17" s="296"/>
      <c r="Y17" s="96"/>
      <c r="Z17" s="353"/>
      <c r="AB17" s="270"/>
      <c r="AC17" s="273"/>
      <c r="AE17" s="353"/>
      <c r="AG17" s="357"/>
      <c r="BH17" s="357"/>
    </row>
    <row r="18" spans="3:60" s="354" customFormat="1" ht="69" customHeight="1" x14ac:dyDescent="0.2">
      <c r="C18" s="352"/>
      <c r="E18" s="382"/>
      <c r="H18" s="375"/>
      <c r="I18" s="275"/>
      <c r="J18" s="294"/>
      <c r="K18" s="294"/>
      <c r="L18" s="294"/>
      <c r="N18" s="352"/>
      <c r="O18" s="352"/>
      <c r="P18" s="375"/>
      <c r="S18" s="294"/>
      <c r="T18" s="95"/>
      <c r="V18" s="291"/>
      <c r="W18" s="291"/>
      <c r="X18" s="291"/>
      <c r="Y18" s="96"/>
      <c r="Z18" s="353"/>
      <c r="AB18" s="270"/>
      <c r="AC18" s="273"/>
      <c r="AE18" s="269"/>
      <c r="AG18" s="357"/>
      <c r="BH18" s="357"/>
    </row>
    <row r="19" spans="3:60" s="354" customFormat="1" ht="69" customHeight="1" x14ac:dyDescent="0.2">
      <c r="C19" s="352"/>
      <c r="E19" s="382"/>
      <c r="H19" s="375"/>
      <c r="I19" s="277"/>
      <c r="J19" s="24"/>
      <c r="K19" s="25"/>
      <c r="L19" s="24"/>
      <c r="M19" s="143"/>
      <c r="N19" s="352"/>
      <c r="O19" s="352"/>
      <c r="P19" s="352"/>
      <c r="S19" s="25"/>
      <c r="T19" s="95"/>
      <c r="V19" s="18"/>
      <c r="W19" s="18"/>
      <c r="X19" s="18"/>
      <c r="Y19" s="96"/>
      <c r="Z19" s="280"/>
      <c r="AB19" s="270"/>
      <c r="AC19" s="273"/>
      <c r="AE19" s="104"/>
      <c r="BH19" s="357"/>
    </row>
    <row r="20" spans="3:60" s="354" customFormat="1" ht="69" customHeight="1" x14ac:dyDescent="0.25">
      <c r="C20" s="352"/>
      <c r="E20" s="382"/>
      <c r="H20" s="375"/>
      <c r="I20" s="278"/>
      <c r="J20" s="282"/>
      <c r="K20" s="24"/>
      <c r="L20" s="24"/>
      <c r="M20" s="143"/>
      <c r="N20" s="352"/>
      <c r="O20" s="352"/>
      <c r="P20" s="352"/>
      <c r="S20" s="24"/>
      <c r="T20" s="95"/>
      <c r="V20" s="18"/>
      <c r="W20" s="18"/>
      <c r="X20" s="18"/>
      <c r="Y20" s="96"/>
      <c r="Z20" s="283"/>
      <c r="AB20" s="270"/>
      <c r="AC20" s="273"/>
      <c r="AE20" s="25"/>
      <c r="AG20" s="357"/>
      <c r="BH20" s="357"/>
    </row>
    <row r="21" spans="3:60" s="354" customFormat="1" ht="69" customHeight="1" x14ac:dyDescent="0.25">
      <c r="C21" s="352"/>
      <c r="E21" s="382"/>
      <c r="H21" s="375"/>
      <c r="I21" s="278"/>
      <c r="J21" s="282"/>
      <c r="K21" s="24"/>
      <c r="L21" s="24"/>
      <c r="M21" s="143"/>
      <c r="N21" s="352"/>
      <c r="O21" s="352"/>
      <c r="P21" s="352"/>
      <c r="S21" s="24"/>
      <c r="T21" s="95"/>
      <c r="V21" s="18"/>
      <c r="W21" s="18"/>
      <c r="X21" s="18"/>
      <c r="Y21" s="96"/>
      <c r="Z21" s="283"/>
      <c r="AB21" s="270"/>
      <c r="AC21" s="273"/>
      <c r="AE21" s="25"/>
      <c r="AG21" s="357"/>
      <c r="BH21" s="357"/>
    </row>
    <row r="22" spans="3:60" s="354" customFormat="1" ht="69" customHeight="1" x14ac:dyDescent="0.25">
      <c r="C22" s="352"/>
      <c r="E22" s="382"/>
      <c r="H22" s="375"/>
      <c r="I22" s="148"/>
      <c r="J22" s="277"/>
      <c r="K22" s="24"/>
      <c r="L22" s="24"/>
      <c r="M22" s="143"/>
      <c r="N22" s="352"/>
      <c r="O22" s="352"/>
      <c r="P22" s="352"/>
      <c r="S22" s="24"/>
      <c r="T22" s="95"/>
      <c r="V22" s="18"/>
      <c r="W22" s="18"/>
      <c r="X22" s="18"/>
      <c r="Y22" s="96"/>
      <c r="Z22" s="25"/>
      <c r="AB22" s="270"/>
      <c r="AC22" s="273"/>
      <c r="AE22" s="148"/>
      <c r="AG22" s="357"/>
      <c r="BH22" s="357"/>
    </row>
    <row r="23" spans="3:60" s="354" customFormat="1" ht="69" customHeight="1" x14ac:dyDescent="0.25">
      <c r="C23" s="352"/>
      <c r="E23" s="382"/>
      <c r="H23" s="375"/>
      <c r="I23" s="148"/>
      <c r="J23" s="277"/>
      <c r="K23" s="24"/>
      <c r="L23" s="24"/>
      <c r="M23" s="143"/>
      <c r="N23" s="352"/>
      <c r="O23" s="352"/>
      <c r="P23" s="352"/>
      <c r="S23" s="24"/>
      <c r="T23" s="95"/>
      <c r="V23" s="18"/>
      <c r="W23" s="18"/>
      <c r="X23" s="18"/>
      <c r="Y23" s="96"/>
      <c r="Z23" s="25"/>
      <c r="AB23" s="270"/>
      <c r="AC23" s="273"/>
      <c r="AE23" s="148"/>
      <c r="AG23" s="357"/>
      <c r="BH23" s="357"/>
    </row>
    <row r="24" spans="3:60" s="354" customFormat="1" ht="69" customHeight="1" x14ac:dyDescent="0.25">
      <c r="C24" s="352"/>
      <c r="E24" s="382"/>
      <c r="H24" s="375"/>
      <c r="I24" s="148"/>
      <c r="J24" s="277"/>
      <c r="K24" s="24"/>
      <c r="L24" s="24"/>
      <c r="M24" s="143"/>
      <c r="N24" s="352"/>
      <c r="O24" s="352"/>
      <c r="P24" s="352"/>
      <c r="S24" s="24"/>
      <c r="T24" s="95"/>
      <c r="V24" s="18"/>
      <c r="W24" s="18"/>
      <c r="X24" s="18"/>
      <c r="Y24" s="96"/>
      <c r="Z24" s="25"/>
      <c r="AB24" s="270"/>
      <c r="AC24" s="273"/>
      <c r="AE24" s="148"/>
      <c r="AG24" s="357"/>
      <c r="BH24" s="357"/>
    </row>
    <row r="25" spans="3:60" s="354" customFormat="1" ht="69" customHeight="1" x14ac:dyDescent="0.2">
      <c r="C25" s="352"/>
      <c r="E25" s="382"/>
      <c r="H25" s="375"/>
      <c r="I25" s="148"/>
      <c r="J25" s="277"/>
      <c r="K25" s="25"/>
      <c r="L25" s="24"/>
      <c r="M25" s="143"/>
      <c r="N25" s="352"/>
      <c r="O25" s="352"/>
      <c r="P25" s="352"/>
      <c r="S25" s="25"/>
      <c r="T25" s="95"/>
      <c r="V25" s="18"/>
      <c r="W25" s="18"/>
      <c r="X25" s="18"/>
      <c r="Y25" s="96"/>
      <c r="Z25" s="280"/>
      <c r="AB25" s="270"/>
      <c r="AC25" s="273"/>
      <c r="AE25" s="104"/>
      <c r="BH25" s="357"/>
    </row>
    <row r="26" spans="3:60" s="354" customFormat="1" ht="69" customHeight="1" x14ac:dyDescent="0.25">
      <c r="C26" s="352"/>
      <c r="E26" s="382"/>
      <c r="H26" s="375"/>
      <c r="I26" s="148"/>
      <c r="N26" s="352"/>
      <c r="O26" s="352"/>
      <c r="P26" s="352"/>
      <c r="T26" s="95"/>
      <c r="X26" s="753"/>
      <c r="Y26" s="96"/>
      <c r="AB26" s="270"/>
      <c r="AC26" s="273"/>
      <c r="AG26" s="357"/>
      <c r="BH26" s="357"/>
    </row>
    <row r="27" spans="3:60" s="354" customFormat="1" ht="69" customHeight="1" x14ac:dyDescent="0.25">
      <c r="C27" s="352"/>
      <c r="E27" s="382"/>
      <c r="H27" s="375"/>
      <c r="I27" s="148"/>
      <c r="N27" s="352"/>
      <c r="O27" s="352"/>
      <c r="P27" s="352"/>
      <c r="T27" s="95"/>
      <c r="X27" s="753"/>
      <c r="Y27" s="96"/>
      <c r="AB27" s="270"/>
      <c r="AC27" s="273"/>
      <c r="AG27" s="357"/>
      <c r="BH27" s="357"/>
    </row>
    <row r="28" spans="3:60" s="354" customFormat="1" ht="69" customHeight="1" x14ac:dyDescent="0.25">
      <c r="C28" s="352"/>
      <c r="E28" s="382"/>
      <c r="H28" s="375"/>
      <c r="I28" s="284"/>
      <c r="N28" s="352"/>
      <c r="O28" s="352"/>
      <c r="P28" s="352"/>
      <c r="T28" s="95"/>
      <c r="X28" s="753"/>
      <c r="Y28" s="96"/>
      <c r="AB28" s="270"/>
      <c r="AC28" s="273"/>
      <c r="AG28" s="357"/>
      <c r="BH28" s="357"/>
    </row>
    <row r="29" spans="3:60" s="354" customFormat="1" ht="69" customHeight="1" x14ac:dyDescent="0.2">
      <c r="C29" s="352"/>
      <c r="E29" s="382"/>
      <c r="H29" s="375"/>
      <c r="I29" s="277"/>
      <c r="J29" s="279"/>
      <c r="K29" s="24"/>
      <c r="L29" s="24"/>
      <c r="M29" s="143"/>
      <c r="N29" s="352"/>
      <c r="O29" s="352"/>
      <c r="P29" s="352"/>
      <c r="S29" s="24"/>
      <c r="T29" s="95"/>
      <c r="V29" s="18"/>
      <c r="W29" s="18"/>
      <c r="X29" s="18"/>
      <c r="Y29" s="96"/>
      <c r="Z29" s="280"/>
      <c r="AB29" s="270"/>
      <c r="AC29" s="273"/>
      <c r="AE29" s="104"/>
      <c r="BH29" s="357"/>
    </row>
    <row r="30" spans="3:60" s="354" customFormat="1" ht="69" customHeight="1" x14ac:dyDescent="0.2">
      <c r="C30" s="352"/>
      <c r="E30" s="382"/>
      <c r="H30" s="375"/>
      <c r="I30" s="277"/>
      <c r="J30" s="279"/>
      <c r="K30" s="24"/>
      <c r="L30" s="24"/>
      <c r="M30" s="143"/>
      <c r="N30" s="352"/>
      <c r="O30" s="352"/>
      <c r="P30" s="352"/>
      <c r="S30" s="24"/>
      <c r="T30" s="95"/>
      <c r="V30" s="18"/>
      <c r="W30" s="18"/>
      <c r="X30" s="18"/>
      <c r="Y30" s="96"/>
      <c r="Z30" s="280"/>
      <c r="AB30" s="270"/>
      <c r="AC30" s="273"/>
      <c r="AE30" s="104"/>
      <c r="BH30" s="357"/>
    </row>
    <row r="31" spans="3:60" s="354" customFormat="1" ht="69" customHeight="1" x14ac:dyDescent="0.25">
      <c r="C31" s="352"/>
      <c r="E31" s="382"/>
      <c r="H31" s="375"/>
      <c r="I31" s="277"/>
      <c r="J31" s="277"/>
      <c r="K31" s="24"/>
      <c r="L31" s="24"/>
      <c r="M31" s="143"/>
      <c r="N31" s="352"/>
      <c r="O31" s="352"/>
      <c r="P31" s="352"/>
      <c r="S31" s="24"/>
      <c r="T31" s="95"/>
      <c r="V31" s="18"/>
      <c r="W31" s="18"/>
      <c r="X31" s="18"/>
      <c r="Y31" s="96"/>
      <c r="Z31" s="25"/>
      <c r="AB31" s="270"/>
      <c r="AC31" s="273"/>
      <c r="AE31" s="148"/>
      <c r="AG31" s="357"/>
      <c r="BH31" s="357"/>
    </row>
    <row r="32" spans="3:60" s="354" customFormat="1" ht="69" customHeight="1" x14ac:dyDescent="0.25">
      <c r="C32" s="352"/>
      <c r="E32" s="382"/>
      <c r="H32" s="375"/>
      <c r="I32" s="277"/>
      <c r="J32" s="277"/>
      <c r="K32" s="24"/>
      <c r="L32" s="24"/>
      <c r="M32" s="143"/>
      <c r="N32" s="352"/>
      <c r="O32" s="352"/>
      <c r="P32" s="352"/>
      <c r="S32" s="24"/>
      <c r="T32" s="95"/>
      <c r="V32" s="18"/>
      <c r="W32" s="18"/>
      <c r="X32" s="18"/>
      <c r="Y32" s="96"/>
      <c r="Z32" s="25"/>
      <c r="AB32" s="270"/>
      <c r="AC32" s="273"/>
      <c r="AE32" s="148"/>
      <c r="AG32" s="357"/>
      <c r="BH32" s="357"/>
    </row>
    <row r="33" spans="3:60" s="354" customFormat="1" ht="69" customHeight="1" x14ac:dyDescent="0.2">
      <c r="C33" s="352"/>
      <c r="E33" s="382"/>
      <c r="H33" s="375"/>
      <c r="I33" s="277"/>
      <c r="J33" s="277"/>
      <c r="K33" s="24"/>
      <c r="L33" s="24"/>
      <c r="M33" s="143"/>
      <c r="N33" s="352"/>
      <c r="O33" s="352"/>
      <c r="P33" s="352"/>
      <c r="S33" s="24"/>
      <c r="T33" s="95"/>
      <c r="V33" s="18"/>
      <c r="W33" s="18"/>
      <c r="X33" s="18"/>
      <c r="Y33" s="96"/>
      <c r="Z33" s="280"/>
      <c r="AB33" s="270"/>
      <c r="AC33" s="273"/>
      <c r="AE33" s="104"/>
      <c r="BH33" s="357"/>
    </row>
    <row r="34" spans="3:60" s="354" customFormat="1" ht="69" customHeight="1" x14ac:dyDescent="0.2">
      <c r="C34" s="352"/>
      <c r="E34" s="382"/>
      <c r="H34" s="375"/>
      <c r="I34" s="277"/>
      <c r="J34" s="24"/>
      <c r="K34" s="24"/>
      <c r="L34" s="24"/>
      <c r="M34" s="143"/>
      <c r="N34" s="352"/>
      <c r="O34" s="352"/>
      <c r="P34" s="352"/>
      <c r="S34" s="24"/>
      <c r="T34" s="95"/>
      <c r="V34" s="18"/>
      <c r="W34" s="18"/>
      <c r="X34" s="18"/>
      <c r="Y34" s="96"/>
      <c r="Z34" s="280"/>
      <c r="AB34" s="270"/>
      <c r="AC34" s="273"/>
      <c r="AE34" s="104"/>
      <c r="BH34" s="357"/>
    </row>
    <row r="35" spans="3:60" s="354" customFormat="1" ht="69" customHeight="1" x14ac:dyDescent="0.2">
      <c r="C35" s="352"/>
      <c r="E35" s="382"/>
      <c r="H35" s="375"/>
      <c r="I35" s="281"/>
      <c r="J35" s="24"/>
      <c r="K35" s="25"/>
      <c r="L35" s="24"/>
      <c r="M35" s="143"/>
      <c r="N35" s="352"/>
      <c r="O35" s="352"/>
      <c r="P35" s="352"/>
      <c r="S35" s="25"/>
      <c r="T35" s="95"/>
      <c r="V35" s="18"/>
      <c r="W35" s="18"/>
      <c r="X35" s="18"/>
      <c r="Y35" s="96"/>
      <c r="Z35" s="280"/>
      <c r="AB35" s="270"/>
      <c r="AC35" s="273"/>
      <c r="AE35" s="104"/>
      <c r="BH35" s="357"/>
    </row>
    <row r="36" spans="3:60" s="354" customFormat="1" ht="69" customHeight="1" x14ac:dyDescent="0.2">
      <c r="C36" s="352"/>
      <c r="E36" s="382"/>
      <c r="H36" s="375"/>
      <c r="I36" s="277"/>
      <c r="J36" s="24"/>
      <c r="K36" s="25"/>
      <c r="L36" s="24"/>
      <c r="M36" s="143"/>
      <c r="N36" s="352"/>
      <c r="O36" s="352"/>
      <c r="P36" s="352"/>
      <c r="S36" s="25"/>
      <c r="T36" s="95"/>
      <c r="V36" s="18"/>
      <c r="W36" s="18"/>
      <c r="X36" s="18"/>
      <c r="Y36" s="96"/>
      <c r="Z36" s="280"/>
      <c r="AB36" s="270"/>
      <c r="AC36" s="273"/>
      <c r="AE36" s="104"/>
      <c r="BH36" s="357"/>
    </row>
    <row r="37" spans="3:60" s="354" customFormat="1" ht="69" customHeight="1" x14ac:dyDescent="0.25">
      <c r="C37" s="352"/>
      <c r="E37" s="382"/>
      <c r="H37" s="375"/>
      <c r="I37" s="278"/>
      <c r="J37" s="282"/>
      <c r="K37" s="24"/>
      <c r="L37" s="24"/>
      <c r="M37" s="143"/>
      <c r="N37" s="352"/>
      <c r="O37" s="352"/>
      <c r="P37" s="352"/>
      <c r="S37" s="24"/>
      <c r="T37" s="95"/>
      <c r="V37" s="18"/>
      <c r="W37" s="18"/>
      <c r="X37" s="18"/>
      <c r="Y37" s="96"/>
      <c r="Z37" s="283"/>
      <c r="AB37" s="270"/>
      <c r="AC37" s="273"/>
      <c r="AE37" s="25"/>
      <c r="AG37" s="357"/>
      <c r="BH37" s="357"/>
    </row>
    <row r="38" spans="3:60" s="354" customFormat="1" ht="69" customHeight="1" x14ac:dyDescent="0.25">
      <c r="C38" s="352"/>
      <c r="E38" s="382"/>
      <c r="H38" s="375"/>
      <c r="I38" s="278"/>
      <c r="J38" s="282"/>
      <c r="K38" s="24"/>
      <c r="L38" s="24"/>
      <c r="M38" s="143"/>
      <c r="N38" s="352"/>
      <c r="O38" s="352"/>
      <c r="P38" s="352"/>
      <c r="S38" s="24"/>
      <c r="T38" s="95"/>
      <c r="V38" s="18"/>
      <c r="W38" s="18"/>
      <c r="X38" s="18"/>
      <c r="Y38" s="96"/>
      <c r="Z38" s="283"/>
      <c r="AB38" s="270"/>
      <c r="AC38" s="273"/>
      <c r="AE38" s="25"/>
      <c r="AG38" s="357"/>
      <c r="BH38" s="357"/>
    </row>
    <row r="39" spans="3:60" s="354" customFormat="1" ht="69" customHeight="1" x14ac:dyDescent="0.25">
      <c r="C39" s="352"/>
      <c r="E39" s="382"/>
      <c r="H39" s="375"/>
      <c r="I39" s="148"/>
      <c r="J39" s="277"/>
      <c r="K39" s="24"/>
      <c r="L39" s="24"/>
      <c r="M39" s="143"/>
      <c r="N39" s="352"/>
      <c r="O39" s="352"/>
      <c r="P39" s="352"/>
      <c r="S39" s="24"/>
      <c r="T39" s="95"/>
      <c r="V39" s="18"/>
      <c r="W39" s="18"/>
      <c r="X39" s="18"/>
      <c r="Y39" s="96"/>
      <c r="Z39" s="25"/>
      <c r="AB39" s="270"/>
      <c r="AC39" s="273"/>
      <c r="AE39" s="148"/>
      <c r="AG39" s="357"/>
      <c r="BH39" s="357"/>
    </row>
    <row r="40" spans="3:60" s="354" customFormat="1" ht="69" customHeight="1" x14ac:dyDescent="0.25">
      <c r="C40" s="352"/>
      <c r="E40" s="382"/>
      <c r="H40" s="375"/>
      <c r="I40" s="148"/>
      <c r="J40" s="277"/>
      <c r="K40" s="24"/>
      <c r="L40" s="24"/>
      <c r="M40" s="143"/>
      <c r="N40" s="352"/>
      <c r="O40" s="352"/>
      <c r="P40" s="352"/>
      <c r="S40" s="24"/>
      <c r="T40" s="95"/>
      <c r="V40" s="18"/>
      <c r="W40" s="18"/>
      <c r="X40" s="18"/>
      <c r="Y40" s="96"/>
      <c r="Z40" s="25"/>
      <c r="AB40" s="270"/>
      <c r="AC40" s="273"/>
      <c r="AE40" s="148"/>
      <c r="AG40" s="357"/>
      <c r="BH40" s="357"/>
    </row>
    <row r="41" spans="3:60" s="354" customFormat="1" ht="69" customHeight="1" x14ac:dyDescent="0.25">
      <c r="C41" s="352"/>
      <c r="E41" s="382"/>
      <c r="H41" s="375"/>
      <c r="I41" s="148"/>
      <c r="J41" s="277"/>
      <c r="K41" s="24"/>
      <c r="L41" s="24"/>
      <c r="M41" s="143"/>
      <c r="N41" s="352"/>
      <c r="O41" s="352"/>
      <c r="P41" s="352"/>
      <c r="S41" s="24"/>
      <c r="T41" s="95"/>
      <c r="V41" s="18"/>
      <c r="W41" s="18"/>
      <c r="X41" s="18"/>
      <c r="Y41" s="96"/>
      <c r="Z41" s="25"/>
      <c r="AB41" s="270"/>
      <c r="AC41" s="273"/>
      <c r="AE41" s="148"/>
      <c r="AG41" s="357"/>
      <c r="BH41" s="357"/>
    </row>
    <row r="42" spans="3:60" s="354" customFormat="1" ht="69" customHeight="1" x14ac:dyDescent="0.2">
      <c r="C42" s="352"/>
      <c r="E42" s="382"/>
      <c r="H42" s="375"/>
      <c r="I42" s="148"/>
      <c r="J42" s="277"/>
      <c r="K42" s="25"/>
      <c r="L42" s="24"/>
      <c r="M42" s="143"/>
      <c r="N42" s="352"/>
      <c r="O42" s="352"/>
      <c r="P42" s="352"/>
      <c r="S42" s="25"/>
      <c r="T42" s="95"/>
      <c r="V42" s="18"/>
      <c r="W42" s="18"/>
      <c r="X42" s="18"/>
      <c r="Y42" s="96"/>
      <c r="Z42" s="280"/>
      <c r="AB42" s="270"/>
      <c r="AC42" s="273"/>
      <c r="AE42" s="104"/>
      <c r="BH42" s="357"/>
    </row>
    <row r="43" spans="3:60" s="354" customFormat="1" ht="69" customHeight="1" x14ac:dyDescent="0.25">
      <c r="C43" s="352"/>
      <c r="E43" s="383"/>
      <c r="H43" s="375"/>
      <c r="I43" s="148"/>
      <c r="N43" s="352"/>
      <c r="O43" s="352"/>
      <c r="P43" s="352"/>
      <c r="T43" s="95"/>
      <c r="X43" s="753"/>
      <c r="Y43" s="96"/>
      <c r="AB43" s="270"/>
      <c r="AC43" s="273"/>
      <c r="AG43" s="357"/>
      <c r="BH43" s="357"/>
    </row>
    <row r="44" spans="3:60" s="354" customFormat="1" ht="69" customHeight="1" x14ac:dyDescent="0.25">
      <c r="C44" s="352"/>
      <c r="E44" s="383"/>
      <c r="H44" s="375"/>
      <c r="I44" s="148"/>
      <c r="N44" s="352"/>
      <c r="O44" s="352"/>
      <c r="P44" s="352"/>
      <c r="T44" s="95"/>
      <c r="X44" s="753"/>
      <c r="Y44" s="96"/>
      <c r="AB44" s="270"/>
      <c r="AC44" s="273"/>
      <c r="AG44" s="357"/>
      <c r="BH44" s="357"/>
    </row>
    <row r="45" spans="3:60" s="354" customFormat="1" ht="69" customHeight="1" x14ac:dyDescent="0.25">
      <c r="C45" s="352"/>
      <c r="E45" s="383"/>
      <c r="H45" s="375"/>
      <c r="I45" s="284"/>
      <c r="N45" s="352"/>
      <c r="O45" s="352"/>
      <c r="P45" s="352"/>
      <c r="T45" s="95"/>
      <c r="X45" s="753"/>
      <c r="Y45" s="96"/>
      <c r="AB45" s="270"/>
      <c r="AC45" s="273"/>
      <c r="AG45" s="357"/>
      <c r="BH45" s="357"/>
    </row>
    <row r="46" spans="3:60" s="354" customFormat="1" ht="69" customHeight="1" x14ac:dyDescent="0.25">
      <c r="C46" s="352"/>
      <c r="E46" s="377"/>
      <c r="H46" s="176"/>
      <c r="I46" s="353"/>
      <c r="J46" s="353"/>
      <c r="K46" s="353"/>
      <c r="L46" s="285"/>
      <c r="N46" s="352"/>
      <c r="O46" s="352"/>
      <c r="P46" s="352"/>
      <c r="S46" s="353"/>
      <c r="T46" s="95"/>
      <c r="V46" s="376"/>
      <c r="W46" s="376"/>
      <c r="X46" s="376"/>
      <c r="Y46" s="96"/>
      <c r="Z46" s="353"/>
      <c r="AB46" s="270"/>
      <c r="AC46" s="273"/>
      <c r="AE46" s="269"/>
      <c r="AG46" s="357"/>
      <c r="BH46" s="357"/>
    </row>
    <row r="47" spans="3:60" s="354" customFormat="1" ht="69" customHeight="1" x14ac:dyDescent="0.25">
      <c r="C47" s="352"/>
      <c r="E47" s="377"/>
      <c r="H47" s="176"/>
      <c r="I47" s="287"/>
      <c r="J47" s="353"/>
      <c r="K47" s="353"/>
      <c r="L47" s="288"/>
      <c r="N47" s="352"/>
      <c r="O47" s="352"/>
      <c r="P47" s="352"/>
      <c r="S47" s="353"/>
      <c r="T47" s="95"/>
      <c r="V47" s="289"/>
      <c r="W47" s="290"/>
      <c r="X47" s="290"/>
      <c r="Y47" s="96"/>
      <c r="Z47" s="353"/>
      <c r="AB47" s="270"/>
      <c r="AC47" s="273"/>
      <c r="AE47" s="269"/>
      <c r="AG47" s="357"/>
      <c r="BH47" s="357"/>
    </row>
    <row r="48" spans="3:60" s="354" customFormat="1" ht="69" customHeight="1" x14ac:dyDescent="0.25">
      <c r="C48" s="352"/>
      <c r="E48" s="377"/>
      <c r="H48" s="176"/>
      <c r="I48" s="148"/>
      <c r="J48" s="148"/>
      <c r="K48" s="148"/>
      <c r="L48" s="284"/>
      <c r="N48" s="352"/>
      <c r="O48" s="352"/>
      <c r="P48" s="352"/>
      <c r="S48" s="148"/>
      <c r="T48" s="95"/>
      <c r="V48" s="376"/>
      <c r="W48" s="376"/>
      <c r="X48" s="376"/>
      <c r="Y48" s="96"/>
      <c r="Z48" s="353"/>
      <c r="AB48" s="270"/>
      <c r="AC48" s="273"/>
      <c r="AE48" s="353"/>
      <c r="BH48" s="357"/>
    </row>
    <row r="49" spans="3:60" s="354" customFormat="1" ht="69" customHeight="1" x14ac:dyDescent="0.25">
      <c r="C49" s="352"/>
      <c r="E49" s="382"/>
      <c r="H49" s="375"/>
      <c r="I49" s="275"/>
      <c r="J49" s="275"/>
      <c r="K49" s="275"/>
      <c r="L49" s="275"/>
      <c r="N49" s="352"/>
      <c r="O49" s="352"/>
      <c r="P49" s="375"/>
      <c r="S49" s="275"/>
      <c r="T49" s="95"/>
      <c r="V49" s="291"/>
      <c r="W49" s="291"/>
      <c r="X49" s="291"/>
      <c r="Y49" s="96"/>
      <c r="Z49" s="292"/>
      <c r="AB49" s="270"/>
      <c r="AC49" s="273"/>
      <c r="AE49" s="293"/>
      <c r="AG49" s="357"/>
      <c r="BH49" s="357"/>
    </row>
    <row r="50" spans="3:60" s="354" customFormat="1" ht="69" customHeight="1" x14ac:dyDescent="0.2">
      <c r="C50" s="352"/>
      <c r="E50" s="382"/>
      <c r="H50" s="375"/>
      <c r="I50" s="275"/>
      <c r="J50" s="294"/>
      <c r="K50" s="294"/>
      <c r="L50" s="294"/>
      <c r="N50" s="352"/>
      <c r="O50" s="352"/>
      <c r="P50" s="375"/>
      <c r="S50" s="294"/>
      <c r="T50" s="95"/>
      <c r="U50" s="294"/>
      <c r="V50" s="291"/>
      <c r="W50" s="291"/>
      <c r="X50" s="291"/>
      <c r="Y50" s="96"/>
      <c r="Z50" s="353"/>
      <c r="AB50" s="270"/>
      <c r="AC50" s="273"/>
      <c r="AE50" s="275"/>
      <c r="BH50" s="357"/>
    </row>
    <row r="51" spans="3:60" s="354" customFormat="1" ht="69" customHeight="1" x14ac:dyDescent="0.2">
      <c r="C51" s="352"/>
      <c r="E51" s="382"/>
      <c r="H51" s="375"/>
      <c r="I51" s="275"/>
      <c r="J51" s="294"/>
      <c r="K51" s="294"/>
      <c r="L51" s="294"/>
      <c r="N51" s="352"/>
      <c r="O51" s="352"/>
      <c r="P51" s="375"/>
      <c r="S51" s="294"/>
      <c r="T51" s="95"/>
      <c r="V51" s="291"/>
      <c r="W51" s="291"/>
      <c r="X51" s="291"/>
      <c r="Y51" s="96"/>
      <c r="Z51" s="353"/>
      <c r="AB51" s="270"/>
      <c r="AC51" s="273"/>
      <c r="AE51" s="353"/>
      <c r="AG51" s="357"/>
      <c r="BH51" s="357"/>
    </row>
    <row r="52" spans="3:60" s="354" customFormat="1" ht="69" customHeight="1" x14ac:dyDescent="0.2">
      <c r="C52" s="352"/>
      <c r="E52" s="382"/>
      <c r="H52" s="375"/>
      <c r="I52" s="275"/>
      <c r="J52" s="295"/>
      <c r="K52" s="275"/>
      <c r="L52" s="294"/>
      <c r="N52" s="352"/>
      <c r="O52" s="352"/>
      <c r="P52" s="294"/>
      <c r="S52" s="275"/>
      <c r="T52" s="95"/>
      <c r="V52" s="296"/>
      <c r="W52" s="296"/>
      <c r="X52" s="296"/>
      <c r="Y52" s="96"/>
      <c r="Z52" s="353"/>
      <c r="AB52" s="270"/>
      <c r="AC52" s="273"/>
      <c r="AE52" s="353"/>
      <c r="AG52" s="357"/>
      <c r="BH52" s="357"/>
    </row>
    <row r="53" spans="3:60" s="354" customFormat="1" ht="69" customHeight="1" x14ac:dyDescent="0.2">
      <c r="C53" s="352"/>
      <c r="E53" s="382"/>
      <c r="H53" s="375"/>
      <c r="I53" s="275"/>
      <c r="J53" s="294"/>
      <c r="K53" s="294"/>
      <c r="L53" s="294"/>
      <c r="N53" s="352"/>
      <c r="O53" s="352"/>
      <c r="P53" s="375"/>
      <c r="S53" s="294"/>
      <c r="T53" s="95"/>
      <c r="V53" s="291"/>
      <c r="W53" s="291"/>
      <c r="X53" s="291"/>
      <c r="Y53" s="96"/>
      <c r="Z53" s="353"/>
      <c r="AB53" s="270"/>
      <c r="AC53" s="273"/>
      <c r="AE53" s="269"/>
      <c r="AG53" s="357"/>
      <c r="BH53" s="357"/>
    </row>
    <row r="54" spans="3:60" s="354" customFormat="1" ht="69" customHeight="1" x14ac:dyDescent="0.25">
      <c r="C54" s="352"/>
      <c r="E54" s="384"/>
      <c r="H54" s="375"/>
      <c r="I54" s="148"/>
      <c r="J54" s="102"/>
      <c r="K54" s="102"/>
      <c r="L54" s="102"/>
      <c r="M54" s="103"/>
      <c r="N54" s="352"/>
      <c r="O54" s="352"/>
      <c r="P54" s="352"/>
      <c r="S54" s="102"/>
      <c r="T54" s="95"/>
      <c r="V54" s="18"/>
      <c r="W54" s="18"/>
      <c r="X54" s="18"/>
      <c r="Y54" s="96"/>
      <c r="Z54" s="15"/>
      <c r="AB54" s="270"/>
      <c r="AC54" s="273"/>
      <c r="AE54" s="272"/>
      <c r="AG54" s="357"/>
      <c r="BH54" s="357"/>
    </row>
    <row r="55" spans="3:60" s="354" customFormat="1" ht="69" customHeight="1" x14ac:dyDescent="0.25">
      <c r="C55" s="352"/>
      <c r="E55" s="384"/>
      <c r="H55" s="375"/>
      <c r="I55" s="148"/>
      <c r="J55" s="297"/>
      <c r="K55" s="102"/>
      <c r="L55" s="102"/>
      <c r="M55" s="106"/>
      <c r="N55" s="352"/>
      <c r="O55" s="352"/>
      <c r="P55" s="352"/>
      <c r="S55" s="102"/>
      <c r="T55" s="95"/>
      <c r="V55" s="107"/>
      <c r="W55" s="107"/>
      <c r="X55" s="107"/>
      <c r="Y55" s="96"/>
      <c r="Z55" s="15"/>
      <c r="AB55" s="270"/>
      <c r="AC55" s="273"/>
      <c r="AE55" s="272"/>
      <c r="AG55" s="357"/>
      <c r="BH55" s="357"/>
    </row>
    <row r="56" spans="3:60" s="354" customFormat="1" ht="69" customHeight="1" x14ac:dyDescent="0.25">
      <c r="C56" s="352"/>
      <c r="E56" s="384"/>
      <c r="H56" s="375"/>
      <c r="I56" s="284"/>
      <c r="J56" s="284"/>
      <c r="K56" s="15"/>
      <c r="L56" s="102"/>
      <c r="M56" s="103"/>
      <c r="N56" s="352"/>
      <c r="O56" s="352"/>
      <c r="P56" s="352"/>
      <c r="S56" s="15"/>
      <c r="T56" s="95"/>
      <c r="V56" s="18"/>
      <c r="W56" s="18"/>
      <c r="X56" s="18"/>
      <c r="Y56" s="96"/>
      <c r="Z56" s="15"/>
      <c r="AB56" s="270"/>
      <c r="AC56" s="273"/>
      <c r="AE56" s="17"/>
      <c r="AG56" s="357"/>
      <c r="BH56" s="357"/>
    </row>
    <row r="57" spans="3:60" s="354" customFormat="1" ht="69" customHeight="1" x14ac:dyDescent="0.25">
      <c r="C57" s="352"/>
      <c r="E57" s="384"/>
      <c r="H57" s="375"/>
      <c r="I57" s="298"/>
      <c r="J57" s="15"/>
      <c r="K57" s="15"/>
      <c r="L57" s="17"/>
      <c r="M57" s="111"/>
      <c r="N57" s="352"/>
      <c r="O57" s="352"/>
      <c r="P57" s="352"/>
      <c r="S57" s="15"/>
      <c r="T57" s="95"/>
      <c r="V57" s="18"/>
      <c r="W57" s="18"/>
      <c r="X57" s="18"/>
      <c r="Y57" s="96"/>
      <c r="Z57" s="15"/>
      <c r="AB57" s="270"/>
      <c r="AC57" s="273"/>
      <c r="AE57" s="272"/>
      <c r="AG57" s="357"/>
      <c r="BH57" s="357"/>
    </row>
    <row r="58" spans="3:60" s="354" customFormat="1" ht="69" customHeight="1" x14ac:dyDescent="0.25">
      <c r="C58" s="352"/>
      <c r="E58" s="384"/>
      <c r="H58" s="375"/>
      <c r="I58" s="148"/>
      <c r="J58" s="15"/>
      <c r="K58" s="15"/>
      <c r="L58" s="299"/>
      <c r="M58" s="113"/>
      <c r="N58" s="352"/>
      <c r="O58" s="352"/>
      <c r="P58" s="352"/>
      <c r="S58" s="15"/>
      <c r="T58" s="95"/>
      <c r="V58" s="18"/>
      <c r="W58" s="104"/>
      <c r="X58" s="654"/>
      <c r="Y58" s="96"/>
      <c r="Z58" s="15"/>
      <c r="AB58" s="270"/>
      <c r="AC58" s="273"/>
      <c r="AE58" s="17"/>
      <c r="AG58" s="357"/>
      <c r="BH58" s="357"/>
    </row>
    <row r="59" spans="3:60" s="354" customFormat="1" ht="69" customHeight="1" x14ac:dyDescent="0.25">
      <c r="C59" s="352"/>
      <c r="E59" s="384"/>
      <c r="H59" s="375"/>
      <c r="I59" s="284"/>
      <c r="J59" s="15"/>
      <c r="K59" s="24"/>
      <c r="L59" s="24"/>
      <c r="M59" s="103"/>
      <c r="N59" s="352"/>
      <c r="O59" s="352"/>
      <c r="P59" s="352"/>
      <c r="S59" s="24"/>
      <c r="T59" s="95"/>
      <c r="V59" s="18"/>
      <c r="W59" s="18"/>
      <c r="X59" s="18"/>
      <c r="Y59" s="96"/>
      <c r="Z59" s="15"/>
      <c r="AB59" s="270"/>
      <c r="AC59" s="273"/>
      <c r="AE59" s="1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row>
    <row r="60" spans="3:60" s="354" customFormat="1" ht="69" customHeight="1" x14ac:dyDescent="0.25">
      <c r="C60" s="352"/>
      <c r="E60" s="384"/>
      <c r="H60" s="375"/>
      <c r="I60" s="148"/>
      <c r="J60" s="15"/>
      <c r="K60" s="15"/>
      <c r="L60" s="15"/>
      <c r="M60" s="111"/>
      <c r="N60" s="352"/>
      <c r="O60" s="352"/>
      <c r="P60" s="352"/>
      <c r="S60" s="15"/>
      <c r="T60" s="95"/>
      <c r="V60" s="18"/>
      <c r="W60" s="18"/>
      <c r="X60" s="18"/>
      <c r="Y60" s="96"/>
      <c r="Z60" s="15"/>
      <c r="AB60" s="270"/>
      <c r="AC60" s="273"/>
      <c r="AE60" s="17"/>
      <c r="AG60" s="357"/>
      <c r="BH60" s="357"/>
    </row>
    <row r="61" spans="3:60" s="354" customFormat="1" ht="69" customHeight="1" x14ac:dyDescent="0.25">
      <c r="C61" s="352"/>
      <c r="E61" s="384"/>
      <c r="H61" s="375"/>
      <c r="I61" s="148"/>
      <c r="J61" s="15"/>
      <c r="K61" s="15"/>
      <c r="L61" s="15"/>
      <c r="M61" s="111"/>
      <c r="N61" s="352"/>
      <c r="O61" s="352"/>
      <c r="P61" s="352"/>
      <c r="S61" s="15"/>
      <c r="T61" s="95"/>
      <c r="V61" s="18"/>
      <c r="W61" s="18"/>
      <c r="X61" s="18"/>
      <c r="Y61" s="96"/>
      <c r="Z61" s="15"/>
      <c r="AB61" s="270"/>
      <c r="AC61" s="273"/>
      <c r="AE61" s="17"/>
      <c r="AG61" s="357"/>
      <c r="BH61" s="357"/>
    </row>
    <row r="62" spans="3:60" s="354" customFormat="1" ht="69" customHeight="1" x14ac:dyDescent="0.25">
      <c r="C62" s="352"/>
      <c r="E62" s="384"/>
      <c r="H62" s="375"/>
      <c r="I62" s="148"/>
      <c r="J62" s="15"/>
      <c r="K62" s="15"/>
      <c r="L62" s="15"/>
      <c r="M62" s="111"/>
      <c r="N62" s="352"/>
      <c r="O62" s="352"/>
      <c r="P62" s="352"/>
      <c r="S62" s="15"/>
      <c r="T62" s="95"/>
      <c r="V62" s="18"/>
      <c r="W62" s="18"/>
      <c r="X62" s="18"/>
      <c r="Y62" s="96"/>
      <c r="Z62" s="15"/>
      <c r="AB62" s="270"/>
      <c r="AC62" s="273"/>
      <c r="AE62" s="124"/>
      <c r="AG62" s="357"/>
      <c r="BH62" s="357"/>
    </row>
    <row r="63" spans="3:60" s="354" customFormat="1" ht="69" customHeight="1" x14ac:dyDescent="0.25">
      <c r="C63" s="352"/>
      <c r="E63" s="384"/>
      <c r="H63" s="375"/>
      <c r="I63" s="148"/>
      <c r="J63" s="24"/>
      <c r="K63" s="24"/>
      <c r="L63" s="24"/>
      <c r="M63" s="113"/>
      <c r="N63" s="352"/>
      <c r="O63" s="352"/>
      <c r="P63" s="352"/>
      <c r="S63" s="24"/>
      <c r="T63" s="95"/>
      <c r="V63" s="18"/>
      <c r="W63" s="18"/>
      <c r="X63" s="18"/>
      <c r="Y63" s="96"/>
      <c r="Z63" s="15"/>
      <c r="AB63" s="270"/>
      <c r="AC63" s="273"/>
      <c r="AE63" s="17"/>
      <c r="AG63" s="357"/>
      <c r="BH63" s="357"/>
    </row>
    <row r="64" spans="3:60" s="354" customFormat="1" ht="69" customHeight="1" x14ac:dyDescent="0.25">
      <c r="C64" s="352"/>
      <c r="E64" s="382"/>
      <c r="H64" s="375"/>
      <c r="I64" s="275"/>
      <c r="J64" s="300"/>
      <c r="N64" s="352"/>
      <c r="O64" s="352"/>
      <c r="P64" s="352"/>
      <c r="T64" s="95"/>
      <c r="X64" s="753"/>
      <c r="Y64" s="96"/>
      <c r="Z64" s="149"/>
      <c r="AB64" s="270"/>
      <c r="AC64" s="273"/>
      <c r="AE64" s="15"/>
      <c r="AG64" s="357"/>
      <c r="BH64" s="357"/>
    </row>
    <row r="65" spans="3:60" s="354" customFormat="1" ht="69" customHeight="1" x14ac:dyDescent="0.25">
      <c r="C65" s="352"/>
      <c r="E65" s="382"/>
      <c r="H65" s="375"/>
      <c r="I65" s="148"/>
      <c r="J65" s="300"/>
      <c r="N65" s="352"/>
      <c r="O65" s="352"/>
      <c r="P65" s="352"/>
      <c r="T65" s="95"/>
      <c r="X65" s="753"/>
      <c r="Y65" s="96"/>
      <c r="Z65" s="149"/>
      <c r="AB65" s="270"/>
      <c r="AC65" s="273"/>
      <c r="AE65" s="15"/>
      <c r="AG65" s="357"/>
      <c r="BH65" s="357"/>
    </row>
    <row r="66" spans="3:60" s="354" customFormat="1" ht="69" customHeight="1" x14ac:dyDescent="0.25">
      <c r="C66" s="352"/>
      <c r="E66" s="382"/>
      <c r="H66" s="375"/>
      <c r="I66" s="148"/>
      <c r="J66" s="300"/>
      <c r="N66" s="352"/>
      <c r="O66" s="352"/>
      <c r="P66" s="352"/>
      <c r="T66" s="95"/>
      <c r="X66" s="753"/>
      <c r="Y66" s="96"/>
      <c r="Z66" s="149"/>
      <c r="AB66" s="270"/>
      <c r="AC66" s="273"/>
      <c r="AE66" s="15"/>
      <c r="AG66" s="357"/>
      <c r="BH66" s="357"/>
    </row>
    <row r="67" spans="3:60" s="354" customFormat="1" ht="69" customHeight="1" x14ac:dyDescent="0.25">
      <c r="C67" s="352"/>
      <c r="E67" s="382"/>
      <c r="H67" s="375"/>
      <c r="I67" s="148"/>
      <c r="J67" s="300"/>
      <c r="N67" s="352"/>
      <c r="O67" s="352"/>
      <c r="P67" s="352"/>
      <c r="T67" s="95"/>
      <c r="X67" s="753"/>
      <c r="Y67" s="96"/>
      <c r="Z67" s="149"/>
      <c r="AB67" s="270"/>
      <c r="AC67" s="273"/>
      <c r="AE67" s="15"/>
      <c r="AG67" s="357"/>
      <c r="BH67" s="357"/>
    </row>
    <row r="68" spans="3:60" s="354" customFormat="1" ht="69" customHeight="1" x14ac:dyDescent="0.2">
      <c r="C68" s="352"/>
      <c r="E68" s="377"/>
      <c r="H68" s="375"/>
      <c r="I68" s="278"/>
      <c r="N68" s="352"/>
      <c r="O68" s="352"/>
      <c r="P68" s="352"/>
      <c r="T68" s="95"/>
      <c r="X68" s="753"/>
      <c r="Y68" s="96"/>
      <c r="Z68" s="280"/>
      <c r="AB68" s="270"/>
      <c r="AC68" s="273"/>
      <c r="AG68" s="357"/>
      <c r="BH68" s="357"/>
    </row>
    <row r="69" spans="3:60" s="354" customFormat="1" ht="69" customHeight="1" x14ac:dyDescent="0.25">
      <c r="C69" s="352"/>
      <c r="E69" s="377"/>
      <c r="H69" s="375"/>
      <c r="I69" s="148"/>
      <c r="J69" s="149"/>
      <c r="K69" s="24"/>
      <c r="L69" s="20"/>
      <c r="M69" s="143"/>
      <c r="N69" s="352"/>
      <c r="O69" s="352"/>
      <c r="P69" s="352"/>
      <c r="T69" s="95"/>
      <c r="U69" s="24"/>
      <c r="V69" s="301"/>
      <c r="W69" s="301"/>
      <c r="X69" s="301"/>
      <c r="Y69" s="96"/>
      <c r="Z69" s="24"/>
      <c r="AB69" s="270"/>
      <c r="AC69" s="273"/>
      <c r="AG69" s="357"/>
      <c r="BH69" s="357"/>
    </row>
    <row r="70" spans="3:60" s="354" customFormat="1" ht="69" customHeight="1" x14ac:dyDescent="0.25">
      <c r="C70" s="352"/>
      <c r="E70" s="377"/>
      <c r="H70" s="375"/>
      <c r="I70" s="148"/>
      <c r="J70" s="149"/>
      <c r="K70" s="17"/>
      <c r="L70" s="145"/>
      <c r="M70" s="113"/>
      <c r="N70" s="352"/>
      <c r="O70" s="352"/>
      <c r="P70" s="352"/>
      <c r="T70" s="95"/>
      <c r="U70" s="17"/>
      <c r="V70" s="301"/>
      <c r="W70" s="301"/>
      <c r="X70" s="301"/>
      <c r="Y70" s="96"/>
      <c r="Z70" s="24"/>
      <c r="AB70" s="270"/>
      <c r="AC70" s="273"/>
      <c r="AG70" s="357"/>
      <c r="BH70" s="357"/>
    </row>
    <row r="71" spans="3:60" s="354" customFormat="1" ht="69" customHeight="1" x14ac:dyDescent="0.2">
      <c r="C71" s="352"/>
      <c r="E71" s="377"/>
      <c r="H71" s="375"/>
      <c r="I71" s="353"/>
      <c r="J71" s="149"/>
      <c r="K71" s="353"/>
      <c r="L71" s="146"/>
      <c r="M71" s="353"/>
      <c r="N71" s="352"/>
      <c r="O71" s="352"/>
      <c r="P71" s="303"/>
      <c r="T71" s="95"/>
      <c r="U71" s="353"/>
      <c r="V71" s="286"/>
      <c r="W71" s="147"/>
      <c r="X71" s="147"/>
      <c r="Y71" s="96"/>
      <c r="Z71" s="311"/>
      <c r="AB71" s="270"/>
      <c r="AC71" s="273"/>
      <c r="AG71" s="357"/>
      <c r="BH71" s="357"/>
    </row>
    <row r="72" spans="3:60" s="354" customFormat="1" ht="69" customHeight="1" x14ac:dyDescent="0.2">
      <c r="C72" s="352"/>
      <c r="E72" s="377"/>
      <c r="H72" s="375"/>
      <c r="I72" s="148"/>
      <c r="J72" s="145"/>
      <c r="K72" s="16"/>
      <c r="L72" s="145"/>
      <c r="M72" s="113"/>
      <c r="N72" s="352"/>
      <c r="O72" s="352"/>
      <c r="P72" s="352"/>
      <c r="T72" s="95"/>
      <c r="U72" s="16"/>
      <c r="V72" s="301"/>
      <c r="W72" s="301"/>
      <c r="X72" s="301"/>
      <c r="Y72" s="96"/>
      <c r="Z72" s="311"/>
      <c r="AB72" s="270"/>
      <c r="AC72" s="273"/>
      <c r="AG72" s="357"/>
      <c r="BH72" s="357"/>
    </row>
    <row r="73" spans="3:60" s="354" customFormat="1" ht="69" customHeight="1" x14ac:dyDescent="0.2">
      <c r="C73" s="352"/>
      <c r="E73" s="377"/>
      <c r="H73" s="375"/>
      <c r="I73" s="278"/>
      <c r="N73" s="352"/>
      <c r="O73" s="352"/>
      <c r="T73" s="95"/>
      <c r="X73" s="753"/>
      <c r="Y73" s="96"/>
      <c r="Z73" s="280"/>
      <c r="AB73" s="270"/>
      <c r="AC73" s="273"/>
      <c r="AG73" s="357"/>
      <c r="BH73" s="357"/>
    </row>
    <row r="74" spans="3:60" s="354" customFormat="1" ht="69" customHeight="1" x14ac:dyDescent="0.2">
      <c r="C74" s="352"/>
      <c r="E74" s="377"/>
      <c r="H74" s="375"/>
      <c r="I74" s="278"/>
      <c r="N74" s="352"/>
      <c r="O74" s="352"/>
      <c r="T74" s="95"/>
      <c r="X74" s="753"/>
      <c r="Y74" s="96"/>
      <c r="Z74" s="280"/>
      <c r="AB74" s="270"/>
      <c r="AC74" s="273"/>
      <c r="AG74" s="357"/>
      <c r="BH74" s="357"/>
    </row>
    <row r="75" spans="3:60" s="354" customFormat="1" ht="69" customHeight="1" x14ac:dyDescent="0.25">
      <c r="C75" s="352"/>
      <c r="E75" s="377"/>
      <c r="H75" s="375"/>
      <c r="I75" s="148"/>
      <c r="N75" s="352"/>
      <c r="O75" s="352"/>
      <c r="P75" s="303"/>
      <c r="T75" s="95"/>
      <c r="X75" s="753"/>
      <c r="Y75" s="96"/>
      <c r="Z75" s="274"/>
      <c r="AB75" s="270"/>
      <c r="AC75" s="273"/>
      <c r="AG75" s="357"/>
      <c r="BH75" s="357"/>
    </row>
    <row r="76" spans="3:60" s="354" customFormat="1" ht="69" customHeight="1" x14ac:dyDescent="0.2">
      <c r="C76" s="352"/>
      <c r="E76" s="377"/>
      <c r="H76" s="176"/>
      <c r="I76" s="294"/>
      <c r="J76" s="145"/>
      <c r="K76" s="17"/>
      <c r="L76" s="17"/>
      <c r="N76" s="352"/>
      <c r="O76" s="352"/>
      <c r="P76" s="352"/>
      <c r="T76" s="95"/>
      <c r="U76" s="17"/>
      <c r="V76" s="301"/>
      <c r="W76" s="301"/>
      <c r="X76" s="301"/>
      <c r="Y76" s="96"/>
      <c r="Z76" s="274"/>
      <c r="AB76" s="270"/>
      <c r="AC76" s="273"/>
      <c r="AG76" s="357"/>
      <c r="BH76" s="357"/>
    </row>
    <row r="77" spans="3:60" s="354" customFormat="1" ht="69" customHeight="1" x14ac:dyDescent="0.25">
      <c r="C77" s="352"/>
      <c r="E77" s="377"/>
      <c r="H77" s="176"/>
      <c r="I77" s="278"/>
      <c r="J77" s="304"/>
      <c r="N77" s="352"/>
      <c r="O77" s="352"/>
      <c r="P77" s="352"/>
      <c r="T77" s="95"/>
      <c r="X77" s="753"/>
      <c r="Y77" s="96"/>
      <c r="AB77" s="270"/>
      <c r="AC77" s="273"/>
      <c r="AG77" s="357"/>
      <c r="BH77" s="357"/>
    </row>
    <row r="78" spans="3:60" s="354" customFormat="1" ht="69" customHeight="1" x14ac:dyDescent="0.2">
      <c r="C78" s="352"/>
      <c r="E78" s="377"/>
      <c r="H78" s="176"/>
      <c r="I78" s="305"/>
      <c r="J78" s="145"/>
      <c r="K78" s="17"/>
      <c r="L78" s="17"/>
      <c r="N78" s="352"/>
      <c r="O78" s="352"/>
      <c r="P78" s="352"/>
      <c r="T78" s="95"/>
      <c r="U78" s="17"/>
      <c r="V78" s="301"/>
      <c r="W78" s="301"/>
      <c r="X78" s="301"/>
      <c r="Y78" s="96"/>
      <c r="Z78" s="269"/>
      <c r="AB78" s="270"/>
      <c r="AC78" s="273"/>
      <c r="AG78" s="357"/>
      <c r="BH78" s="357"/>
    </row>
    <row r="79" spans="3:60" s="354" customFormat="1" ht="69" customHeight="1" x14ac:dyDescent="0.2">
      <c r="C79" s="352"/>
      <c r="E79" s="377"/>
      <c r="H79" s="176"/>
      <c r="I79" s="294"/>
      <c r="J79" s="306"/>
      <c r="K79" s="306"/>
      <c r="N79" s="352"/>
      <c r="O79" s="352"/>
      <c r="P79" s="352"/>
      <c r="T79" s="95"/>
      <c r="X79" s="753"/>
      <c r="Y79" s="96"/>
      <c r="AB79" s="270"/>
      <c r="AC79" s="273"/>
      <c r="AG79" s="357"/>
      <c r="BH79" s="357"/>
    </row>
    <row r="80" spans="3:60" s="354" customFormat="1" ht="69" customHeight="1" x14ac:dyDescent="0.2">
      <c r="C80" s="352"/>
      <c r="E80" s="384"/>
      <c r="H80" s="176"/>
      <c r="I80" s="307"/>
      <c r="K80" s="377"/>
      <c r="M80" s="308"/>
      <c r="N80" s="352"/>
      <c r="O80" s="352"/>
      <c r="P80" s="352"/>
      <c r="T80" s="95"/>
      <c r="V80" s="290"/>
      <c r="W80" s="290"/>
      <c r="X80" s="290"/>
      <c r="Y80" s="96"/>
      <c r="Z80" s="142"/>
      <c r="AB80" s="270"/>
      <c r="AC80" s="273"/>
      <c r="AG80" s="357"/>
      <c r="BH80" s="357"/>
    </row>
    <row r="81" spans="3:60" s="354" customFormat="1" ht="69" customHeight="1" x14ac:dyDescent="0.25">
      <c r="C81" s="352"/>
      <c r="E81" s="384"/>
      <c r="H81" s="176"/>
      <c r="I81" s="309"/>
      <c r="K81" s="377"/>
      <c r="M81" s="308"/>
      <c r="N81" s="352"/>
      <c r="O81" s="352"/>
      <c r="P81" s="352"/>
      <c r="T81" s="95"/>
      <c r="V81" s="290"/>
      <c r="W81" s="290"/>
      <c r="X81" s="290"/>
      <c r="Y81" s="96"/>
      <c r="Z81" s="142"/>
      <c r="AB81" s="270"/>
      <c r="AC81" s="273"/>
      <c r="AG81" s="357"/>
      <c r="BH81" s="357"/>
    </row>
    <row r="82" spans="3:60" s="354" customFormat="1" ht="69" customHeight="1" x14ac:dyDescent="0.25">
      <c r="C82" s="352"/>
      <c r="E82" s="384"/>
      <c r="H82" s="176"/>
      <c r="I82" s="309"/>
      <c r="K82" s="288"/>
      <c r="M82" s="308"/>
      <c r="N82" s="352"/>
      <c r="O82" s="352"/>
      <c r="P82" s="303"/>
      <c r="T82" s="95"/>
      <c r="V82" s="290"/>
      <c r="W82" s="290"/>
      <c r="X82" s="290"/>
      <c r="Y82" s="96"/>
      <c r="Z82" s="142"/>
      <c r="AB82" s="270"/>
      <c r="AC82" s="273"/>
      <c r="AG82" s="357"/>
      <c r="BH82" s="357"/>
    </row>
    <row r="83" spans="3:60" s="354" customFormat="1" ht="69" customHeight="1" x14ac:dyDescent="0.2">
      <c r="C83" s="352"/>
      <c r="E83" s="384"/>
      <c r="H83" s="176"/>
      <c r="I83" s="310"/>
      <c r="M83" s="308"/>
      <c r="N83" s="352"/>
      <c r="O83" s="352"/>
      <c r="P83" s="352"/>
      <c r="T83" s="95"/>
      <c r="V83" s="290"/>
      <c r="W83" s="290"/>
      <c r="X83" s="290"/>
      <c r="Y83" s="96"/>
      <c r="Z83" s="280"/>
      <c r="AB83" s="270"/>
      <c r="AC83" s="273"/>
      <c r="AG83" s="357"/>
      <c r="BH83" s="357"/>
    </row>
    <row r="84" spans="3:60" s="354" customFormat="1" ht="69" customHeight="1" x14ac:dyDescent="0.2">
      <c r="C84" s="352"/>
      <c r="E84" s="384"/>
      <c r="H84" s="176"/>
      <c r="I84" s="310"/>
      <c r="M84" s="308"/>
      <c r="N84" s="352"/>
      <c r="O84" s="352"/>
      <c r="P84" s="352"/>
      <c r="T84" s="95"/>
      <c r="V84" s="290"/>
      <c r="W84" s="290"/>
      <c r="X84" s="290"/>
      <c r="Y84" s="96"/>
      <c r="Z84" s="280"/>
      <c r="AB84" s="270"/>
      <c r="AC84" s="273"/>
      <c r="AG84" s="357"/>
      <c r="BH84" s="357"/>
    </row>
    <row r="85" spans="3:60" s="354" customFormat="1" ht="69" customHeight="1" x14ac:dyDescent="0.25">
      <c r="C85" s="352"/>
      <c r="E85" s="384"/>
      <c r="H85" s="176"/>
      <c r="I85" s="309"/>
      <c r="M85" s="308"/>
      <c r="N85" s="352"/>
      <c r="O85" s="352"/>
      <c r="P85" s="302"/>
      <c r="T85" s="95"/>
      <c r="V85" s="290"/>
      <c r="W85" s="290"/>
      <c r="X85" s="290"/>
      <c r="Y85" s="96"/>
      <c r="Z85" s="142"/>
      <c r="AB85" s="270"/>
      <c r="AC85" s="273"/>
      <c r="AG85" s="357"/>
      <c r="BH85" s="357"/>
    </row>
    <row r="86" spans="3:60" s="354" customFormat="1" ht="69" customHeight="1" x14ac:dyDescent="0.25">
      <c r="C86" s="352"/>
      <c r="E86" s="384"/>
      <c r="H86" s="176"/>
      <c r="I86" s="309"/>
      <c r="M86" s="308"/>
      <c r="N86" s="352"/>
      <c r="O86" s="352"/>
      <c r="P86" s="302"/>
      <c r="T86" s="95"/>
      <c r="V86" s="290"/>
      <c r="W86" s="290"/>
      <c r="X86" s="290"/>
      <c r="Y86" s="96"/>
      <c r="Z86" s="142"/>
      <c r="AB86" s="270"/>
      <c r="AC86" s="273"/>
      <c r="AG86" s="357"/>
      <c r="BH86" s="357"/>
    </row>
    <row r="87" spans="3:60" s="354" customFormat="1" ht="69" customHeight="1" x14ac:dyDescent="0.25">
      <c r="C87" s="352"/>
      <c r="E87" s="384"/>
      <c r="H87" s="176"/>
      <c r="I87" s="309"/>
      <c r="J87" s="145"/>
      <c r="K87" s="352"/>
      <c r="L87" s="288"/>
      <c r="M87" s="308"/>
      <c r="N87" s="352"/>
      <c r="O87" s="352"/>
      <c r="P87" s="176"/>
      <c r="S87" s="352"/>
      <c r="T87" s="95"/>
      <c r="V87" s="301"/>
      <c r="W87" s="301"/>
      <c r="X87" s="301"/>
      <c r="Y87" s="96"/>
      <c r="Z87" s="142"/>
      <c r="AB87" s="270"/>
      <c r="AC87" s="273"/>
      <c r="AG87" s="357"/>
      <c r="BH87" s="357"/>
    </row>
    <row r="88" spans="3:60" s="354" customFormat="1" ht="69" customHeight="1" x14ac:dyDescent="0.2">
      <c r="C88" s="352"/>
      <c r="E88" s="384"/>
      <c r="H88" s="176"/>
      <c r="I88" s="311"/>
      <c r="J88" s="303"/>
      <c r="K88" s="303"/>
      <c r="L88" s="303"/>
      <c r="M88" s="176"/>
      <c r="N88" s="352"/>
      <c r="O88" s="352"/>
      <c r="P88" s="352"/>
      <c r="T88" s="95"/>
      <c r="V88" s="301"/>
      <c r="W88" s="301"/>
      <c r="X88" s="301"/>
      <c r="Y88" s="96"/>
      <c r="Z88" s="280"/>
      <c r="AB88" s="270"/>
      <c r="AC88" s="273"/>
      <c r="AG88" s="357"/>
      <c r="BH88" s="357"/>
    </row>
    <row r="89" spans="3:60" s="354" customFormat="1" ht="69" customHeight="1" x14ac:dyDescent="0.25">
      <c r="C89" s="352"/>
      <c r="E89" s="384"/>
      <c r="H89" s="176"/>
      <c r="I89" s="284"/>
      <c r="J89" s="145"/>
      <c r="K89" s="176"/>
      <c r="L89" s="176"/>
      <c r="M89" s="176"/>
      <c r="N89" s="352"/>
      <c r="O89" s="352"/>
      <c r="P89" s="176"/>
      <c r="S89" s="176"/>
      <c r="T89" s="95"/>
      <c r="V89" s="301"/>
      <c r="W89" s="301"/>
      <c r="X89" s="301"/>
      <c r="Y89" s="96"/>
      <c r="Z89" s="142"/>
      <c r="AB89" s="270"/>
      <c r="AC89" s="273"/>
      <c r="AG89" s="357"/>
      <c r="BH89" s="357"/>
    </row>
    <row r="90" spans="3:60" s="354" customFormat="1" ht="69" customHeight="1" x14ac:dyDescent="0.25">
      <c r="C90" s="352"/>
      <c r="E90" s="384"/>
      <c r="H90" s="176"/>
      <c r="I90" s="284"/>
      <c r="J90" s="145"/>
      <c r="K90" s="176"/>
      <c r="L90" s="176"/>
      <c r="M90" s="176"/>
      <c r="N90" s="352"/>
      <c r="O90" s="352"/>
      <c r="P90" s="176"/>
      <c r="S90" s="176"/>
      <c r="T90" s="95"/>
      <c r="V90" s="301"/>
      <c r="W90" s="301"/>
      <c r="X90" s="301"/>
      <c r="Y90" s="96"/>
      <c r="Z90" s="176"/>
      <c r="AB90" s="270"/>
      <c r="AC90" s="273"/>
      <c r="AG90" s="357"/>
      <c r="BH90" s="357"/>
    </row>
    <row r="91" spans="3:60" s="354" customFormat="1" ht="69" customHeight="1" x14ac:dyDescent="0.25">
      <c r="C91" s="352"/>
      <c r="E91" s="384"/>
      <c r="H91" s="176"/>
      <c r="I91" s="284"/>
      <c r="J91" s="145"/>
      <c r="K91" s="176"/>
      <c r="L91" s="176"/>
      <c r="M91" s="176"/>
      <c r="N91" s="352"/>
      <c r="O91" s="352"/>
      <c r="P91" s="176"/>
      <c r="S91" s="176"/>
      <c r="T91" s="95"/>
      <c r="V91" s="301"/>
      <c r="W91" s="301"/>
      <c r="X91" s="301"/>
      <c r="Y91" s="96"/>
      <c r="Z91" s="24"/>
      <c r="AB91" s="270"/>
      <c r="AC91" s="273"/>
      <c r="AG91" s="357"/>
      <c r="BH91" s="357"/>
    </row>
    <row r="92" spans="3:60" s="354" customFormat="1" ht="69" customHeight="1" x14ac:dyDescent="0.25">
      <c r="C92" s="352"/>
      <c r="E92" s="384"/>
      <c r="H92" s="176"/>
      <c r="I92" s="284"/>
      <c r="J92" s="145"/>
      <c r="K92" s="176"/>
      <c r="L92" s="176"/>
      <c r="M92" s="176"/>
      <c r="N92" s="352"/>
      <c r="O92" s="352"/>
      <c r="P92" s="176"/>
      <c r="S92" s="176"/>
      <c r="T92" s="95"/>
      <c r="V92" s="301"/>
      <c r="W92" s="301"/>
      <c r="X92" s="301"/>
      <c r="Y92" s="96"/>
      <c r="Z92" s="24"/>
      <c r="AB92" s="270"/>
      <c r="AC92" s="273"/>
      <c r="AG92" s="357"/>
      <c r="BH92" s="357"/>
    </row>
    <row r="93" spans="3:60" s="354" customFormat="1" ht="69" customHeight="1" x14ac:dyDescent="0.25">
      <c r="C93" s="352"/>
      <c r="E93" s="384"/>
      <c r="H93" s="176"/>
      <c r="I93" s="284"/>
      <c r="J93" s="145"/>
      <c r="K93" s="176"/>
      <c r="L93" s="176"/>
      <c r="M93" s="176"/>
      <c r="N93" s="352"/>
      <c r="O93" s="352"/>
      <c r="P93" s="176"/>
      <c r="S93" s="176"/>
      <c r="T93" s="95"/>
      <c r="V93" s="301"/>
      <c r="W93" s="301"/>
      <c r="X93" s="301"/>
      <c r="Y93" s="96"/>
      <c r="Z93" s="24"/>
      <c r="AB93" s="270"/>
      <c r="AC93" s="273"/>
      <c r="AG93" s="357"/>
      <c r="BH93" s="357"/>
    </row>
    <row r="94" spans="3:60" s="354" customFormat="1" ht="69" customHeight="1" x14ac:dyDescent="0.25">
      <c r="C94" s="352"/>
      <c r="E94" s="384"/>
      <c r="H94" s="176"/>
      <c r="I94" s="284"/>
      <c r="J94" s="145"/>
      <c r="K94" s="176"/>
      <c r="L94" s="176"/>
      <c r="M94" s="176"/>
      <c r="N94" s="352"/>
      <c r="O94" s="352"/>
      <c r="P94" s="176"/>
      <c r="S94" s="176"/>
      <c r="T94" s="95"/>
      <c r="V94" s="301"/>
      <c r="W94" s="301"/>
      <c r="X94" s="301"/>
      <c r="Y94" s="96"/>
      <c r="Z94" s="176"/>
      <c r="AB94" s="270"/>
      <c r="AC94" s="273"/>
      <c r="AG94" s="357"/>
      <c r="BH94" s="357"/>
    </row>
    <row r="95" spans="3:60" s="354" customFormat="1" ht="69" customHeight="1" x14ac:dyDescent="0.25">
      <c r="C95" s="352"/>
      <c r="E95" s="377"/>
      <c r="H95" s="375"/>
      <c r="I95" s="296"/>
      <c r="J95" s="145"/>
      <c r="N95" s="352"/>
      <c r="O95" s="352"/>
      <c r="P95" s="352"/>
      <c r="T95" s="95"/>
      <c r="X95" s="753"/>
      <c r="Y95" s="96"/>
      <c r="Z95" s="176"/>
      <c r="AB95" s="270"/>
      <c r="AC95" s="273"/>
      <c r="AG95" s="357"/>
      <c r="BH95" s="357"/>
    </row>
    <row r="96" spans="3:60" s="354" customFormat="1" ht="69" customHeight="1" x14ac:dyDescent="0.25">
      <c r="C96" s="352"/>
      <c r="E96" s="377"/>
      <c r="H96" s="375"/>
      <c r="I96" s="378"/>
      <c r="N96" s="352"/>
      <c r="O96" s="352"/>
      <c r="P96" s="352"/>
      <c r="T96" s="95"/>
      <c r="X96" s="753"/>
      <c r="Y96" s="96"/>
      <c r="AB96" s="270"/>
      <c r="AC96" s="273"/>
      <c r="AG96" s="357"/>
      <c r="BH96" s="357"/>
    </row>
    <row r="97" spans="3:60" s="354" customFormat="1" ht="69" customHeight="1" x14ac:dyDescent="0.25">
      <c r="C97" s="352"/>
      <c r="E97" s="377"/>
      <c r="H97" s="375"/>
      <c r="I97" s="296"/>
      <c r="J97" s="145"/>
      <c r="K97" s="176"/>
      <c r="L97" s="176"/>
      <c r="M97" s="176"/>
      <c r="N97" s="352"/>
      <c r="O97" s="352"/>
      <c r="P97" s="176"/>
      <c r="S97" s="176"/>
      <c r="T97" s="95"/>
      <c r="V97" s="301"/>
      <c r="W97" s="301"/>
      <c r="X97" s="301"/>
      <c r="Y97" s="96"/>
      <c r="Z97" s="176"/>
      <c r="AB97" s="270"/>
      <c r="AC97" s="273"/>
      <c r="AG97" s="357"/>
      <c r="BH97" s="357"/>
    </row>
    <row r="98" spans="3:60" s="354" customFormat="1" ht="69" customHeight="1" x14ac:dyDescent="0.25">
      <c r="C98" s="352"/>
      <c r="E98" s="377"/>
      <c r="H98" s="375"/>
      <c r="I98" s="296"/>
      <c r="J98" s="145"/>
      <c r="K98" s="176"/>
      <c r="L98" s="176"/>
      <c r="M98" s="317"/>
      <c r="N98" s="352"/>
      <c r="O98" s="352"/>
      <c r="P98" s="176"/>
      <c r="S98" s="176"/>
      <c r="T98" s="95"/>
      <c r="V98" s="301"/>
      <c r="W98" s="301"/>
      <c r="X98" s="301"/>
      <c r="Y98" s="96"/>
      <c r="Z98" s="176"/>
      <c r="AB98" s="270"/>
      <c r="AC98" s="273"/>
      <c r="AG98" s="357"/>
      <c r="BH98" s="357"/>
    </row>
    <row r="99" spans="3:60" s="354" customFormat="1" ht="69" customHeight="1" x14ac:dyDescent="0.25">
      <c r="C99" s="352"/>
      <c r="E99" s="377"/>
      <c r="H99" s="375"/>
      <c r="I99" s="296"/>
      <c r="J99" s="145"/>
      <c r="K99" s="176"/>
      <c r="L99" s="176"/>
      <c r="M99" s="317"/>
      <c r="N99" s="352"/>
      <c r="O99" s="352"/>
      <c r="P99" s="176"/>
      <c r="S99" s="176"/>
      <c r="T99" s="95"/>
      <c r="V99" s="301"/>
      <c r="W99" s="301"/>
      <c r="X99" s="301"/>
      <c r="Y99" s="96"/>
      <c r="Z99" s="176"/>
      <c r="AB99" s="270"/>
      <c r="AC99" s="273"/>
      <c r="AG99" s="357"/>
      <c r="BH99" s="357"/>
    </row>
    <row r="100" spans="3:60" s="354" customFormat="1" ht="69" customHeight="1" x14ac:dyDescent="0.25">
      <c r="C100" s="352"/>
      <c r="E100" s="377"/>
      <c r="H100" s="176"/>
      <c r="I100" s="274"/>
      <c r="J100" s="145"/>
      <c r="K100" s="176"/>
      <c r="L100" s="176"/>
      <c r="M100" s="317"/>
      <c r="N100" s="352"/>
      <c r="O100" s="352"/>
      <c r="P100" s="352"/>
      <c r="S100" s="176"/>
      <c r="T100" s="95"/>
      <c r="V100" s="301"/>
      <c r="W100" s="301"/>
      <c r="X100" s="301"/>
      <c r="Y100" s="96"/>
      <c r="Z100" s="176"/>
      <c r="AB100" s="270"/>
      <c r="AC100" s="273"/>
      <c r="AG100" s="357"/>
      <c r="BH100" s="357"/>
    </row>
    <row r="101" spans="3:60" s="354" customFormat="1" ht="69" customHeight="1" x14ac:dyDescent="0.25">
      <c r="C101" s="352"/>
      <c r="E101" s="377"/>
      <c r="H101" s="176"/>
      <c r="I101" s="274"/>
      <c r="J101" s="145"/>
      <c r="K101" s="176"/>
      <c r="L101" s="176"/>
      <c r="M101" s="317"/>
      <c r="N101" s="352"/>
      <c r="O101" s="352"/>
      <c r="P101" s="352"/>
      <c r="S101" s="176"/>
      <c r="T101" s="95"/>
      <c r="V101" s="301"/>
      <c r="W101" s="301"/>
      <c r="X101" s="301"/>
      <c r="Y101" s="96"/>
      <c r="Z101" s="176"/>
      <c r="AB101" s="270"/>
      <c r="AC101" s="273"/>
      <c r="AG101" s="357"/>
      <c r="BH101" s="357"/>
    </row>
    <row r="102" spans="3:60" s="354" customFormat="1" ht="69" customHeight="1" x14ac:dyDescent="0.25">
      <c r="C102" s="352"/>
      <c r="E102" s="377"/>
      <c r="H102" s="176"/>
      <c r="I102" s="272"/>
      <c r="J102" s="145"/>
      <c r="K102" s="176"/>
      <c r="L102" s="352"/>
      <c r="M102" s="317"/>
      <c r="N102" s="352"/>
      <c r="O102" s="352"/>
      <c r="P102" s="352"/>
      <c r="S102" s="176"/>
      <c r="T102" s="95"/>
      <c r="U102" s="176"/>
      <c r="V102" s="301"/>
      <c r="W102" s="301"/>
      <c r="X102" s="301"/>
      <c r="Y102" s="96"/>
      <c r="Z102" s="176"/>
      <c r="AB102" s="270"/>
      <c r="AC102" s="273"/>
      <c r="AG102" s="357"/>
      <c r="BH102" s="357"/>
    </row>
    <row r="103" spans="3:60" s="354" customFormat="1" ht="69" customHeight="1" x14ac:dyDescent="0.25">
      <c r="C103" s="352"/>
      <c r="E103" s="377"/>
      <c r="H103" s="176"/>
      <c r="I103" s="272"/>
      <c r="J103" s="145"/>
      <c r="K103" s="176"/>
      <c r="L103" s="352"/>
      <c r="M103" s="317"/>
      <c r="N103" s="352"/>
      <c r="O103" s="352"/>
      <c r="P103" s="352"/>
      <c r="S103" s="176"/>
      <c r="T103" s="95"/>
      <c r="U103" s="176"/>
      <c r="V103" s="301"/>
      <c r="W103" s="301"/>
      <c r="X103" s="301"/>
      <c r="Y103" s="96"/>
      <c r="Z103" s="176"/>
      <c r="AB103" s="270"/>
      <c r="AC103" s="273"/>
      <c r="AG103" s="357"/>
      <c r="BH103" s="357"/>
    </row>
    <row r="104" spans="3:60" s="354" customFormat="1" ht="69" customHeight="1" x14ac:dyDescent="0.25">
      <c r="C104" s="352"/>
      <c r="E104" s="377"/>
      <c r="H104" s="176"/>
      <c r="I104" s="272"/>
      <c r="J104" s="145"/>
      <c r="K104" s="176"/>
      <c r="L104" s="352"/>
      <c r="M104" s="317"/>
      <c r="N104" s="352"/>
      <c r="O104" s="352"/>
      <c r="P104" s="352"/>
      <c r="S104" s="176"/>
      <c r="T104" s="95"/>
      <c r="U104" s="176"/>
      <c r="V104" s="301"/>
      <c r="W104" s="301"/>
      <c r="X104" s="301"/>
      <c r="Y104" s="96"/>
      <c r="Z104" s="176"/>
      <c r="AB104" s="270"/>
      <c r="AC104" s="273"/>
      <c r="AG104" s="357"/>
      <c r="BH104" s="357"/>
    </row>
    <row r="105" spans="3:60" s="354" customFormat="1" ht="69" customHeight="1" x14ac:dyDescent="0.25">
      <c r="C105" s="352"/>
      <c r="E105" s="377"/>
      <c r="H105" s="176"/>
      <c r="I105" s="272"/>
      <c r="J105" s="145"/>
      <c r="K105" s="176"/>
      <c r="L105" s="352"/>
      <c r="M105" s="317"/>
      <c r="N105" s="352"/>
      <c r="O105" s="352"/>
      <c r="P105" s="352"/>
      <c r="S105" s="176"/>
      <c r="T105" s="95"/>
      <c r="U105" s="176"/>
      <c r="V105" s="301"/>
      <c r="W105" s="301"/>
      <c r="X105" s="301"/>
      <c r="Y105" s="96"/>
      <c r="Z105" s="176"/>
      <c r="AB105" s="270"/>
      <c r="AC105" s="273"/>
      <c r="AG105" s="357"/>
      <c r="BH105" s="357"/>
    </row>
    <row r="106" spans="3:60" s="354" customFormat="1" ht="69" customHeight="1" x14ac:dyDescent="0.25">
      <c r="C106" s="352"/>
      <c r="E106" s="377"/>
      <c r="H106" s="176"/>
      <c r="I106" s="272"/>
      <c r="J106" s="145"/>
      <c r="K106" s="145"/>
      <c r="L106" s="176"/>
      <c r="M106" s="379"/>
      <c r="N106" s="352"/>
      <c r="O106" s="352"/>
      <c r="P106" s="352"/>
      <c r="S106" s="145"/>
      <c r="T106" s="95"/>
      <c r="V106" s="301"/>
      <c r="W106" s="301"/>
      <c r="X106" s="301"/>
      <c r="Y106" s="96"/>
      <c r="Z106" s="176"/>
      <c r="AA106" s="273"/>
      <c r="AB106" s="270"/>
      <c r="AC106" s="273"/>
      <c r="AG106" s="357"/>
      <c r="BH106" s="357"/>
    </row>
    <row r="107" spans="3:60" s="354" customFormat="1" ht="69" customHeight="1" x14ac:dyDescent="0.25">
      <c r="C107" s="352"/>
      <c r="E107" s="377"/>
      <c r="H107" s="176"/>
      <c r="I107" s="272"/>
      <c r="J107" s="145"/>
      <c r="K107" s="145"/>
      <c r="L107" s="145"/>
      <c r="M107" s="317"/>
      <c r="N107" s="352"/>
      <c r="O107" s="352"/>
      <c r="P107" s="352"/>
      <c r="S107" s="145"/>
      <c r="T107" s="95"/>
      <c r="V107" s="301"/>
      <c r="W107" s="301"/>
      <c r="X107" s="301"/>
      <c r="Y107" s="96"/>
      <c r="Z107" s="176"/>
      <c r="AB107" s="270"/>
      <c r="AC107" s="273"/>
      <c r="AG107" s="357"/>
      <c r="BH107" s="357"/>
    </row>
    <row r="108" spans="3:60" s="354" customFormat="1" ht="69" customHeight="1" x14ac:dyDescent="0.25">
      <c r="C108" s="352"/>
      <c r="E108" s="383"/>
      <c r="H108" s="375"/>
      <c r="I108" s="148"/>
      <c r="N108" s="352"/>
      <c r="O108" s="352"/>
      <c r="P108" s="352"/>
      <c r="T108" s="95"/>
      <c r="X108" s="753"/>
      <c r="Y108" s="96"/>
      <c r="AB108" s="270"/>
      <c r="AC108" s="273"/>
      <c r="AG108" s="357"/>
      <c r="BH108" s="357"/>
    </row>
    <row r="109" spans="3:60" s="354" customFormat="1" ht="69" customHeight="1" x14ac:dyDescent="0.25">
      <c r="C109" s="352"/>
      <c r="E109" s="383"/>
      <c r="H109" s="375"/>
      <c r="I109" s="148"/>
      <c r="N109" s="352"/>
      <c r="O109" s="352"/>
      <c r="P109" s="352"/>
      <c r="T109" s="95"/>
      <c r="X109" s="753"/>
      <c r="Y109" s="96"/>
      <c r="AB109" s="270"/>
      <c r="AC109" s="273"/>
      <c r="AG109" s="357"/>
      <c r="BH109" s="357"/>
    </row>
    <row r="110" spans="3:60" s="354" customFormat="1" ht="69" customHeight="1" x14ac:dyDescent="0.25">
      <c r="C110" s="352"/>
      <c r="E110" s="383"/>
      <c r="H110" s="375"/>
      <c r="I110" s="148"/>
      <c r="N110" s="352"/>
      <c r="O110" s="352"/>
      <c r="P110" s="352"/>
      <c r="T110" s="95"/>
      <c r="X110" s="753"/>
      <c r="Y110" s="96"/>
      <c r="AB110" s="270"/>
      <c r="AC110" s="273"/>
      <c r="AG110" s="357"/>
      <c r="BH110" s="357"/>
    </row>
    <row r="111" spans="3:60" s="354" customFormat="1" ht="69" customHeight="1" x14ac:dyDescent="0.25">
      <c r="C111" s="352"/>
      <c r="E111" s="383"/>
      <c r="H111" s="375"/>
      <c r="I111" s="148"/>
      <c r="N111" s="352"/>
      <c r="O111" s="352"/>
      <c r="P111" s="352"/>
      <c r="T111" s="95"/>
      <c r="X111" s="753"/>
      <c r="Y111" s="96"/>
      <c r="AB111" s="270"/>
      <c r="AC111" s="273"/>
      <c r="AG111" s="357"/>
      <c r="BH111" s="357"/>
    </row>
    <row r="112" spans="3:60" s="354" customFormat="1" ht="69" customHeight="1" x14ac:dyDescent="0.25">
      <c r="C112" s="352"/>
      <c r="E112" s="383"/>
      <c r="H112" s="375"/>
      <c r="I112" s="148"/>
      <c r="N112" s="352"/>
      <c r="O112" s="352"/>
      <c r="P112" s="352"/>
      <c r="T112" s="95"/>
      <c r="X112" s="753"/>
      <c r="Y112" s="96"/>
      <c r="AB112" s="270"/>
      <c r="AC112" s="273"/>
      <c r="AG112" s="357"/>
      <c r="BH112" s="357"/>
    </row>
    <row r="113" spans="3:60" s="354" customFormat="1" ht="69" customHeight="1" x14ac:dyDescent="0.25">
      <c r="C113" s="352"/>
      <c r="E113" s="377"/>
      <c r="H113" s="176"/>
      <c r="I113" s="148"/>
      <c r="J113" s="24"/>
      <c r="K113" s="24"/>
      <c r="L113" s="24"/>
      <c r="N113" s="352"/>
      <c r="O113" s="352"/>
      <c r="P113" s="109"/>
      <c r="S113" s="24"/>
      <c r="T113" s="95"/>
      <c r="V113" s="312"/>
      <c r="W113" s="18"/>
      <c r="X113" s="18"/>
      <c r="Y113" s="96"/>
      <c r="Z113" s="269"/>
      <c r="AB113" s="270"/>
      <c r="AC113" s="273"/>
      <c r="AG113" s="357"/>
      <c r="BH113" s="357"/>
    </row>
    <row r="114" spans="3:60" s="354" customFormat="1" ht="69" customHeight="1" x14ac:dyDescent="0.25">
      <c r="C114" s="352"/>
      <c r="E114" s="377"/>
      <c r="H114" s="176"/>
      <c r="I114" s="148"/>
      <c r="K114" s="24"/>
      <c r="N114" s="352"/>
      <c r="O114" s="352"/>
      <c r="P114" s="109"/>
      <c r="S114" s="24"/>
      <c r="T114" s="95"/>
      <c r="V114" s="18"/>
      <c r="W114" s="312"/>
      <c r="X114" s="312"/>
      <c r="Y114" s="96"/>
      <c r="Z114" s="269"/>
      <c r="AB114" s="270"/>
      <c r="AC114" s="273"/>
      <c r="AG114" s="357"/>
      <c r="BH114" s="357"/>
    </row>
    <row r="115" spans="3:60" s="354" customFormat="1" ht="69" customHeight="1" x14ac:dyDescent="0.25">
      <c r="C115" s="352"/>
      <c r="E115" s="377"/>
      <c r="H115" s="176"/>
      <c r="I115" s="148"/>
      <c r="K115" s="24"/>
      <c r="N115" s="352"/>
      <c r="O115" s="352"/>
      <c r="P115" s="109"/>
      <c r="S115" s="24"/>
      <c r="T115" s="95"/>
      <c r="V115" s="312"/>
      <c r="W115" s="312"/>
      <c r="X115" s="312"/>
      <c r="Y115" s="96"/>
      <c r="Z115" s="269"/>
      <c r="AB115" s="270"/>
      <c r="AC115" s="273"/>
      <c r="AG115" s="357"/>
      <c r="BH115" s="357"/>
    </row>
    <row r="116" spans="3:60" s="354" customFormat="1" ht="69" customHeight="1" x14ac:dyDescent="0.25">
      <c r="C116" s="352"/>
      <c r="E116" s="384"/>
      <c r="G116" s="949"/>
      <c r="H116" s="375"/>
      <c r="I116" s="269"/>
      <c r="J116" s="274"/>
      <c r="K116" s="274"/>
      <c r="N116" s="352"/>
      <c r="O116" s="352"/>
      <c r="P116" s="176"/>
      <c r="T116" s="95"/>
      <c r="V116" s="313"/>
      <c r="W116" s="276"/>
      <c r="X116" s="276"/>
      <c r="Y116" s="96"/>
      <c r="Z116" s="269"/>
      <c r="AB116" s="270"/>
      <c r="AC116" s="273"/>
      <c r="AG116" s="357"/>
      <c r="BH116" s="357"/>
    </row>
    <row r="117" spans="3:60" s="354" customFormat="1" ht="69" customHeight="1" x14ac:dyDescent="0.25">
      <c r="C117" s="352"/>
      <c r="E117" s="384"/>
      <c r="G117" s="949"/>
      <c r="H117" s="375"/>
      <c r="I117" s="314"/>
      <c r="J117" s="314"/>
      <c r="K117" s="315"/>
      <c r="N117" s="352"/>
      <c r="O117" s="352"/>
      <c r="P117" s="176"/>
      <c r="T117" s="95"/>
      <c r="V117" s="313"/>
      <c r="W117" s="276"/>
      <c r="X117" s="276"/>
      <c r="Y117" s="96"/>
      <c r="Z117" s="269"/>
      <c r="AB117" s="270"/>
      <c r="AC117" s="273"/>
      <c r="AG117" s="357"/>
      <c r="BH117" s="357"/>
    </row>
    <row r="118" spans="3:60" s="354" customFormat="1" ht="69" customHeight="1" x14ac:dyDescent="0.25">
      <c r="C118" s="352"/>
      <c r="E118" s="384"/>
      <c r="G118" s="949"/>
      <c r="H118" s="375"/>
      <c r="I118" s="314"/>
      <c r="J118" s="314"/>
      <c r="K118" s="315"/>
      <c r="N118" s="352"/>
      <c r="O118" s="352"/>
      <c r="P118" s="176"/>
      <c r="T118" s="95"/>
      <c r="V118" s="313"/>
      <c r="W118" s="276"/>
      <c r="X118" s="276"/>
      <c r="Y118" s="96"/>
      <c r="Z118" s="269"/>
      <c r="AB118" s="270"/>
      <c r="AC118" s="273"/>
      <c r="AG118" s="357"/>
      <c r="BH118" s="357"/>
    </row>
    <row r="119" spans="3:60" s="354" customFormat="1" ht="69" customHeight="1" x14ac:dyDescent="0.25">
      <c r="C119" s="352"/>
      <c r="E119" s="384"/>
      <c r="G119" s="949"/>
      <c r="H119" s="375"/>
      <c r="I119" s="287"/>
      <c r="J119" s="316"/>
      <c r="K119" s="274"/>
      <c r="N119" s="352"/>
      <c r="O119" s="352"/>
      <c r="P119" s="317"/>
      <c r="T119" s="95"/>
      <c r="V119" s="271"/>
      <c r="W119" s="272"/>
      <c r="X119" s="272"/>
      <c r="Y119" s="96"/>
      <c r="Z119" s="269"/>
      <c r="AB119" s="270"/>
      <c r="AC119" s="273"/>
      <c r="AG119" s="357"/>
      <c r="BH119" s="357"/>
    </row>
    <row r="120" spans="3:60" s="354" customFormat="1" ht="69" customHeight="1" x14ac:dyDescent="0.25">
      <c r="C120" s="352"/>
      <c r="E120" s="384"/>
      <c r="G120" s="949"/>
      <c r="H120" s="375"/>
      <c r="I120" s="287"/>
      <c r="J120" s="293"/>
      <c r="K120" s="293"/>
      <c r="N120" s="352"/>
      <c r="O120" s="352"/>
      <c r="P120" s="176"/>
      <c r="T120" s="95"/>
      <c r="V120" s="313"/>
      <c r="W120" s="276"/>
      <c r="X120" s="276"/>
      <c r="Y120" s="96"/>
      <c r="Z120" s="269"/>
      <c r="AB120" s="270"/>
      <c r="AC120" s="273"/>
      <c r="AG120" s="357"/>
      <c r="BH120" s="357"/>
    </row>
    <row r="121" spans="3:60" s="354" customFormat="1" ht="69" customHeight="1" x14ac:dyDescent="0.25">
      <c r="C121" s="352"/>
      <c r="E121" s="384"/>
      <c r="G121" s="949"/>
      <c r="H121" s="375"/>
      <c r="I121" s="287"/>
      <c r="J121" s="293"/>
      <c r="K121" s="274"/>
      <c r="N121" s="352"/>
      <c r="O121" s="352"/>
      <c r="P121" s="176"/>
      <c r="T121" s="95"/>
      <c r="V121" s="313"/>
      <c r="W121" s="276"/>
      <c r="X121" s="276"/>
      <c r="Y121" s="96"/>
      <c r="Z121" s="269"/>
      <c r="AB121" s="270"/>
      <c r="AC121" s="273"/>
      <c r="AG121" s="357"/>
      <c r="BH121" s="357"/>
    </row>
    <row r="122" spans="3:60" s="354" customFormat="1" ht="69" customHeight="1" x14ac:dyDescent="0.25">
      <c r="C122" s="352"/>
      <c r="E122" s="384"/>
      <c r="G122" s="949"/>
      <c r="H122" s="375"/>
      <c r="I122" s="287"/>
      <c r="J122" s="284"/>
      <c r="K122" s="274"/>
      <c r="N122" s="352"/>
      <c r="O122" s="352"/>
      <c r="P122" s="176"/>
      <c r="T122" s="95"/>
      <c r="V122" s="313"/>
      <c r="W122" s="276"/>
      <c r="X122" s="276"/>
      <c r="Y122" s="96"/>
      <c r="Z122" s="269"/>
      <c r="AB122" s="270"/>
      <c r="AC122" s="273"/>
      <c r="AG122" s="357"/>
      <c r="BH122" s="357"/>
    </row>
    <row r="123" spans="3:60" s="354" customFormat="1" ht="69" customHeight="1" x14ac:dyDescent="0.25">
      <c r="C123" s="352"/>
      <c r="E123" s="384"/>
      <c r="G123" s="949"/>
      <c r="H123" s="375"/>
      <c r="I123" s="287"/>
      <c r="J123" s="293"/>
      <c r="K123" s="274"/>
      <c r="N123" s="352"/>
      <c r="O123" s="352"/>
      <c r="P123" s="176"/>
      <c r="T123" s="95"/>
      <c r="V123" s="313"/>
      <c r="W123" s="276"/>
      <c r="X123" s="276"/>
      <c r="Y123" s="96"/>
      <c r="Z123" s="269"/>
      <c r="AB123" s="270"/>
      <c r="AC123" s="273"/>
      <c r="AG123" s="357"/>
      <c r="BH123" s="357"/>
    </row>
    <row r="124" spans="3:60" s="354" customFormat="1" ht="69" customHeight="1" x14ac:dyDescent="0.2">
      <c r="C124" s="352"/>
      <c r="E124" s="384"/>
      <c r="H124" s="375"/>
      <c r="I124" s="318"/>
      <c r="J124" s="274"/>
      <c r="K124" s="274"/>
      <c r="N124" s="352"/>
      <c r="O124" s="352"/>
      <c r="P124" s="176"/>
      <c r="T124" s="95"/>
      <c r="V124" s="313"/>
      <c r="W124" s="319"/>
      <c r="X124" s="319"/>
      <c r="Y124" s="96"/>
      <c r="Z124" s="269"/>
      <c r="AB124" s="270"/>
      <c r="AC124" s="273"/>
      <c r="AG124" s="357"/>
      <c r="BH124" s="357"/>
    </row>
    <row r="125" spans="3:60" s="354" customFormat="1" ht="69" customHeight="1" x14ac:dyDescent="0.25">
      <c r="C125" s="352"/>
      <c r="E125" s="384"/>
      <c r="H125" s="375"/>
      <c r="I125" s="269"/>
      <c r="J125" s="274"/>
      <c r="K125" s="274"/>
      <c r="N125" s="352"/>
      <c r="O125" s="352"/>
      <c r="P125" s="176"/>
      <c r="T125" s="95"/>
      <c r="V125" s="313"/>
      <c r="W125" s="313"/>
      <c r="X125" s="313"/>
      <c r="Y125" s="96"/>
      <c r="Z125" s="269"/>
      <c r="AB125" s="270"/>
      <c r="AC125" s="273"/>
      <c r="AG125" s="357"/>
      <c r="BH125" s="357"/>
    </row>
    <row r="126" spans="3:60" s="354" customFormat="1" ht="69" customHeight="1" x14ac:dyDescent="0.25">
      <c r="C126" s="352"/>
      <c r="E126" s="384"/>
      <c r="H126" s="375"/>
      <c r="I126" s="269"/>
      <c r="J126" s="274"/>
      <c r="K126" s="274"/>
      <c r="N126" s="352"/>
      <c r="O126" s="352"/>
      <c r="P126" s="176"/>
      <c r="T126" s="95"/>
      <c r="V126" s="313"/>
      <c r="W126" s="319"/>
      <c r="X126" s="319"/>
      <c r="Y126" s="96"/>
      <c r="Z126" s="269"/>
      <c r="AB126" s="270"/>
      <c r="AC126" s="273"/>
      <c r="AG126" s="357"/>
      <c r="BH126" s="357"/>
    </row>
    <row r="127" spans="3:60" s="354" customFormat="1" ht="69" customHeight="1" x14ac:dyDescent="0.25">
      <c r="C127" s="352"/>
      <c r="E127" s="385"/>
      <c r="H127" s="176"/>
      <c r="I127" s="353"/>
      <c r="K127" s="15"/>
      <c r="N127" s="352"/>
      <c r="O127" s="352"/>
      <c r="P127" s="352"/>
      <c r="T127" s="95"/>
      <c r="X127" s="753"/>
      <c r="Y127" s="96"/>
      <c r="AB127" s="270"/>
      <c r="AC127" s="273"/>
      <c r="AG127" s="357"/>
      <c r="BH127" s="357"/>
    </row>
    <row r="128" spans="3:60" s="354" customFormat="1" ht="69" customHeight="1" x14ac:dyDescent="0.25">
      <c r="C128" s="352"/>
      <c r="E128" s="385"/>
      <c r="H128" s="176"/>
      <c r="I128" s="353"/>
      <c r="K128" s="15"/>
      <c r="N128" s="352"/>
      <c r="O128" s="352"/>
      <c r="P128" s="352"/>
      <c r="T128" s="95"/>
      <c r="X128" s="753"/>
      <c r="Y128" s="96"/>
      <c r="AB128" s="270"/>
      <c r="AC128" s="273"/>
      <c r="AG128" s="357"/>
      <c r="BH128" s="357"/>
    </row>
    <row r="129" spans="3:60" s="354" customFormat="1" ht="69" customHeight="1" x14ac:dyDescent="0.25">
      <c r="C129" s="352"/>
      <c r="E129" s="385"/>
      <c r="H129" s="176"/>
      <c r="I129" s="284"/>
      <c r="K129" s="15"/>
      <c r="N129" s="352"/>
      <c r="O129" s="352"/>
      <c r="P129" s="352"/>
      <c r="T129" s="95"/>
      <c r="X129" s="753"/>
      <c r="Y129" s="96"/>
      <c r="AB129" s="270"/>
      <c r="AC129" s="273"/>
      <c r="AG129" s="357"/>
      <c r="BH129" s="357"/>
    </row>
    <row r="130" spans="3:60" s="354" customFormat="1" ht="69" customHeight="1" x14ac:dyDescent="0.25">
      <c r="C130" s="352"/>
      <c r="E130" s="385"/>
      <c r="H130" s="176"/>
      <c r="I130" s="284"/>
      <c r="K130" s="15"/>
      <c r="N130" s="352"/>
      <c r="O130" s="352"/>
      <c r="P130" s="352"/>
      <c r="T130" s="95"/>
      <c r="X130" s="753"/>
      <c r="Y130" s="96"/>
      <c r="AB130" s="270"/>
      <c r="AC130" s="273"/>
      <c r="AG130" s="357"/>
      <c r="BH130" s="357"/>
    </row>
    <row r="131" spans="3:60" s="354" customFormat="1" ht="69" customHeight="1" x14ac:dyDescent="0.25">
      <c r="C131" s="352"/>
      <c r="E131" s="385"/>
      <c r="H131" s="176"/>
      <c r="I131" s="284"/>
      <c r="N131" s="352"/>
      <c r="O131" s="352"/>
      <c r="P131" s="352"/>
      <c r="T131" s="95"/>
      <c r="X131" s="753"/>
      <c r="Y131" s="96"/>
      <c r="AB131" s="270"/>
      <c r="AC131" s="273"/>
      <c r="AG131" s="357"/>
      <c r="BH131" s="357"/>
    </row>
    <row r="132" spans="3:60" s="354" customFormat="1" ht="69" customHeight="1" x14ac:dyDescent="0.25">
      <c r="C132" s="352"/>
      <c r="E132" s="385"/>
      <c r="H132" s="176"/>
      <c r="I132" s="287"/>
      <c r="N132" s="352"/>
      <c r="O132" s="352"/>
      <c r="P132" s="352"/>
      <c r="T132" s="95"/>
      <c r="X132" s="753"/>
      <c r="Y132" s="96"/>
      <c r="AB132" s="270"/>
      <c r="AC132" s="273"/>
      <c r="AG132" s="357"/>
      <c r="BH132" s="357"/>
    </row>
    <row r="133" spans="3:60" s="354" customFormat="1" ht="69" customHeight="1" x14ac:dyDescent="0.25">
      <c r="C133" s="352"/>
      <c r="E133" s="385"/>
      <c r="H133" s="176"/>
      <c r="I133" s="284"/>
      <c r="N133" s="352"/>
      <c r="O133" s="352"/>
      <c r="P133" s="352"/>
      <c r="T133" s="95"/>
      <c r="X133" s="753"/>
      <c r="Y133" s="96"/>
      <c r="AB133" s="270"/>
      <c r="AC133" s="273"/>
      <c r="AG133" s="357"/>
      <c r="BH133" s="357"/>
    </row>
    <row r="134" spans="3:60" s="354" customFormat="1" ht="69" customHeight="1" x14ac:dyDescent="0.25">
      <c r="C134" s="352"/>
      <c r="E134" s="385"/>
      <c r="H134" s="380"/>
      <c r="I134" s="284"/>
      <c r="N134" s="352"/>
      <c r="O134" s="352"/>
      <c r="P134" s="352"/>
      <c r="T134" s="95"/>
      <c r="X134" s="753"/>
      <c r="Y134" s="96"/>
      <c r="AB134" s="270"/>
      <c r="AC134" s="273"/>
      <c r="AG134" s="357"/>
      <c r="BH134" s="357"/>
    </row>
    <row r="135" spans="3:60" s="354" customFormat="1" ht="69" customHeight="1" x14ac:dyDescent="0.25">
      <c r="C135" s="352"/>
      <c r="E135" s="385"/>
      <c r="H135" s="176"/>
      <c r="I135" s="284"/>
      <c r="N135" s="352"/>
      <c r="O135" s="352"/>
      <c r="P135" s="352"/>
      <c r="T135" s="95"/>
      <c r="X135" s="753"/>
      <c r="Y135" s="96"/>
      <c r="AB135" s="270"/>
      <c r="AC135" s="273"/>
      <c r="AG135" s="357"/>
      <c r="BH135" s="357"/>
    </row>
    <row r="136" spans="3:60" s="354" customFormat="1" ht="69" customHeight="1" x14ac:dyDescent="0.25">
      <c r="C136" s="352"/>
      <c r="E136" s="385"/>
      <c r="H136" s="176"/>
      <c r="I136" s="284"/>
      <c r="N136" s="352"/>
      <c r="O136" s="352"/>
      <c r="P136" s="352"/>
      <c r="T136" s="95"/>
      <c r="X136" s="753"/>
      <c r="Y136" s="96"/>
      <c r="AB136" s="270"/>
      <c r="AC136" s="273"/>
      <c r="AG136" s="357"/>
      <c r="BH136" s="357"/>
    </row>
    <row r="137" spans="3:60" s="354" customFormat="1" ht="69" customHeight="1" x14ac:dyDescent="0.25">
      <c r="C137" s="352"/>
      <c r="E137" s="385"/>
      <c r="H137" s="176"/>
      <c r="I137" s="284"/>
      <c r="N137" s="352"/>
      <c r="O137" s="352"/>
      <c r="P137" s="352"/>
      <c r="T137" s="95"/>
      <c r="X137" s="753"/>
      <c r="Y137" s="96"/>
      <c r="AB137" s="270"/>
      <c r="AC137" s="273"/>
      <c r="AG137" s="357"/>
      <c r="BH137" s="357"/>
    </row>
    <row r="138" spans="3:60" s="354" customFormat="1" ht="69" customHeight="1" x14ac:dyDescent="0.25">
      <c r="C138" s="352"/>
      <c r="E138" s="384"/>
      <c r="H138" s="176"/>
      <c r="I138" s="148"/>
      <c r="N138" s="352"/>
      <c r="O138" s="352"/>
      <c r="P138" s="352"/>
      <c r="T138" s="95"/>
      <c r="X138" s="753"/>
      <c r="Y138" s="96"/>
      <c r="AB138" s="270"/>
      <c r="AC138" s="273"/>
      <c r="AG138" s="357"/>
      <c r="BH138" s="357"/>
    </row>
    <row r="139" spans="3:60" s="354" customFormat="1" ht="69" customHeight="1" x14ac:dyDescent="0.25">
      <c r="C139" s="352"/>
      <c r="E139" s="384"/>
      <c r="H139" s="176"/>
      <c r="I139" s="148"/>
      <c r="N139" s="352"/>
      <c r="O139" s="352"/>
      <c r="P139" s="352"/>
      <c r="T139" s="95"/>
      <c r="X139" s="753"/>
      <c r="Y139" s="96"/>
      <c r="AB139" s="270"/>
      <c r="AC139" s="273"/>
      <c r="AG139" s="357"/>
      <c r="BH139" s="357"/>
    </row>
    <row r="140" spans="3:60" s="354" customFormat="1" ht="69" customHeight="1" x14ac:dyDescent="0.25">
      <c r="C140" s="352"/>
      <c r="E140" s="384"/>
      <c r="H140" s="176"/>
      <c r="I140" s="284"/>
      <c r="N140" s="352"/>
      <c r="O140" s="352"/>
      <c r="P140" s="352"/>
      <c r="T140" s="95"/>
      <c r="X140" s="753"/>
      <c r="Y140" s="96"/>
      <c r="AB140" s="270"/>
      <c r="AC140" s="273"/>
      <c r="AG140" s="357"/>
      <c r="BH140" s="357"/>
    </row>
    <row r="141" spans="3:60" s="354" customFormat="1" ht="69" customHeight="1" x14ac:dyDescent="0.25">
      <c r="C141" s="352"/>
      <c r="E141" s="384"/>
      <c r="H141" s="176"/>
      <c r="I141" s="148"/>
      <c r="N141" s="352"/>
      <c r="O141" s="352"/>
      <c r="P141" s="352"/>
      <c r="T141" s="95"/>
      <c r="X141" s="753"/>
      <c r="Y141" s="96"/>
      <c r="AB141" s="270"/>
      <c r="AC141" s="273"/>
      <c r="AG141" s="357"/>
      <c r="BH141" s="357"/>
    </row>
    <row r="142" spans="3:60" s="354" customFormat="1" ht="69" customHeight="1" x14ac:dyDescent="0.25">
      <c r="C142" s="352"/>
      <c r="E142" s="384"/>
      <c r="H142" s="176"/>
      <c r="I142" s="284"/>
      <c r="N142" s="352"/>
      <c r="O142" s="352"/>
      <c r="P142" s="352"/>
      <c r="T142" s="95"/>
      <c r="X142" s="753"/>
      <c r="Y142" s="96"/>
      <c r="AB142" s="270"/>
      <c r="AC142" s="273"/>
      <c r="AG142" s="357"/>
      <c r="BH142" s="357"/>
    </row>
    <row r="143" spans="3:60" s="354" customFormat="1" ht="69" customHeight="1" x14ac:dyDescent="0.25">
      <c r="C143" s="352"/>
      <c r="E143" s="384"/>
      <c r="H143" s="176"/>
      <c r="I143" s="148"/>
      <c r="N143" s="352"/>
      <c r="O143" s="352"/>
      <c r="P143" s="352"/>
      <c r="T143" s="95"/>
      <c r="X143" s="753"/>
      <c r="Y143" s="96"/>
      <c r="AB143" s="270"/>
      <c r="AC143" s="273"/>
      <c r="AG143" s="357"/>
      <c r="BH143" s="357"/>
    </row>
    <row r="144" spans="3:60" s="354" customFormat="1" ht="69" customHeight="1" x14ac:dyDescent="0.25">
      <c r="C144" s="352"/>
      <c r="E144" s="384"/>
      <c r="H144" s="176"/>
      <c r="I144" s="284"/>
      <c r="N144" s="352"/>
      <c r="O144" s="352"/>
      <c r="P144" s="352"/>
      <c r="T144" s="95"/>
      <c r="X144" s="753"/>
      <c r="Y144" s="96"/>
      <c r="AB144" s="270"/>
      <c r="AC144" s="273"/>
      <c r="AG144" s="357"/>
      <c r="BH144" s="357"/>
    </row>
    <row r="145" spans="3:60" s="354" customFormat="1" ht="69" customHeight="1" x14ac:dyDescent="0.25">
      <c r="C145" s="352"/>
      <c r="E145" s="384"/>
      <c r="H145" s="176"/>
      <c r="I145" s="148"/>
      <c r="N145" s="352"/>
      <c r="O145" s="352"/>
      <c r="P145" s="352"/>
      <c r="T145" s="95"/>
      <c r="X145" s="753"/>
      <c r="Y145" s="96"/>
      <c r="AB145" s="270"/>
      <c r="AC145" s="273"/>
      <c r="AG145" s="357"/>
      <c r="BH145" s="357"/>
    </row>
    <row r="146" spans="3:60" s="354" customFormat="1" ht="69" customHeight="1" x14ac:dyDescent="0.25">
      <c r="C146" s="352"/>
      <c r="E146" s="384"/>
      <c r="H146" s="176"/>
      <c r="I146" s="148"/>
      <c r="N146" s="352"/>
      <c r="O146" s="352"/>
      <c r="P146" s="352"/>
      <c r="T146" s="95"/>
      <c r="X146" s="753"/>
      <c r="Y146" s="96"/>
      <c r="AB146" s="270"/>
      <c r="AC146" s="273"/>
      <c r="AG146" s="357"/>
      <c r="BH146" s="357"/>
    </row>
    <row r="147" spans="3:60" s="354" customFormat="1" ht="69" customHeight="1" x14ac:dyDescent="0.25">
      <c r="C147" s="352"/>
      <c r="E147" s="386"/>
      <c r="H147" s="375"/>
      <c r="I147" s="320"/>
      <c r="J147" s="320"/>
      <c r="K147" s="176"/>
      <c r="L147" s="176"/>
      <c r="M147" s="317"/>
      <c r="N147" s="352"/>
      <c r="O147" s="352"/>
      <c r="P147" s="324"/>
      <c r="T147" s="95"/>
      <c r="V147" s="321"/>
      <c r="W147" s="322"/>
      <c r="X147" s="322"/>
      <c r="Y147" s="96"/>
      <c r="Z147" s="269"/>
      <c r="AB147" s="270"/>
      <c r="AC147" s="273"/>
      <c r="AG147" s="357"/>
      <c r="BH147" s="357"/>
    </row>
    <row r="148" spans="3:60" s="354" customFormat="1" ht="69" customHeight="1" x14ac:dyDescent="0.25">
      <c r="C148" s="352"/>
      <c r="E148" s="386"/>
      <c r="G148" s="949"/>
      <c r="H148" s="375"/>
      <c r="I148" s="320"/>
      <c r="J148" s="355"/>
      <c r="K148" s="176"/>
      <c r="L148" s="317"/>
      <c r="M148" s="317"/>
      <c r="N148" s="352"/>
      <c r="O148" s="352"/>
      <c r="P148" s="324"/>
      <c r="T148" s="95"/>
      <c r="W148" s="322"/>
      <c r="X148" s="322"/>
      <c r="Y148" s="96"/>
      <c r="Z148" s="269"/>
      <c r="AB148" s="270"/>
      <c r="AC148" s="273"/>
      <c r="AG148" s="357"/>
      <c r="BH148" s="357"/>
    </row>
    <row r="149" spans="3:60" s="354" customFormat="1" ht="69" customHeight="1" x14ac:dyDescent="0.25">
      <c r="C149" s="352"/>
      <c r="E149" s="386"/>
      <c r="G149" s="949"/>
      <c r="H149" s="375"/>
      <c r="I149" s="176"/>
      <c r="J149" s="355"/>
      <c r="K149" s="176"/>
      <c r="L149" s="176"/>
      <c r="M149" s="317"/>
      <c r="N149" s="352"/>
      <c r="O149" s="352"/>
      <c r="P149" s="324"/>
      <c r="T149" s="95"/>
      <c r="W149" s="322"/>
      <c r="X149" s="322"/>
      <c r="Y149" s="96"/>
      <c r="Z149" s="269"/>
      <c r="AB149" s="270"/>
      <c r="AC149" s="273"/>
      <c r="AG149" s="357"/>
      <c r="BH149" s="357"/>
    </row>
    <row r="150" spans="3:60" s="354" customFormat="1" ht="69" customHeight="1" x14ac:dyDescent="0.25">
      <c r="C150" s="352"/>
      <c r="E150" s="386"/>
      <c r="G150" s="949"/>
      <c r="H150" s="375"/>
      <c r="I150" s="176"/>
      <c r="J150" s="355"/>
      <c r="K150" s="176"/>
      <c r="L150" s="176"/>
      <c r="M150" s="317"/>
      <c r="N150" s="352"/>
      <c r="O150" s="352"/>
      <c r="P150" s="324"/>
      <c r="T150" s="95"/>
      <c r="W150" s="322"/>
      <c r="X150" s="322"/>
      <c r="Y150" s="96"/>
      <c r="Z150" s="269"/>
      <c r="AB150" s="270"/>
      <c r="AC150" s="273"/>
      <c r="AG150" s="357"/>
      <c r="BH150" s="357"/>
    </row>
    <row r="151" spans="3:60" s="354" customFormat="1" ht="69" customHeight="1" x14ac:dyDescent="0.25">
      <c r="C151" s="352"/>
      <c r="E151" s="386"/>
      <c r="H151" s="375"/>
      <c r="I151" s="320"/>
      <c r="J151" s="176"/>
      <c r="K151" s="176"/>
      <c r="L151" s="176"/>
      <c r="M151" s="317"/>
      <c r="N151" s="352"/>
      <c r="O151" s="352"/>
      <c r="P151" s="324"/>
      <c r="T151" s="95"/>
      <c r="W151" s="322"/>
      <c r="X151" s="322"/>
      <c r="Y151" s="96"/>
      <c r="Z151" s="269"/>
      <c r="AB151" s="270"/>
      <c r="AC151" s="273"/>
      <c r="AG151" s="357"/>
      <c r="BH151" s="357"/>
    </row>
    <row r="152" spans="3:60" s="354" customFormat="1" ht="69" customHeight="1" x14ac:dyDescent="0.25">
      <c r="C152" s="352"/>
      <c r="E152" s="386"/>
      <c r="H152" s="375"/>
      <c r="I152" s="176"/>
      <c r="J152" s="176"/>
      <c r="K152" s="176"/>
      <c r="L152" s="176"/>
      <c r="M152" s="317"/>
      <c r="N152" s="352"/>
      <c r="O152" s="352"/>
      <c r="P152" s="324"/>
      <c r="T152" s="95"/>
      <c r="W152" s="322"/>
      <c r="X152" s="322"/>
      <c r="Y152" s="96"/>
      <c r="Z152" s="269"/>
      <c r="AB152" s="270"/>
      <c r="AC152" s="273"/>
      <c r="AG152" s="357"/>
      <c r="BH152" s="357"/>
    </row>
    <row r="153" spans="3:60" s="354" customFormat="1" ht="69" customHeight="1" x14ac:dyDescent="0.25">
      <c r="C153" s="352"/>
      <c r="E153" s="386"/>
      <c r="H153" s="375"/>
      <c r="I153" s="323"/>
      <c r="J153" s="323"/>
      <c r="K153" s="323"/>
      <c r="L153" s="323"/>
      <c r="M153" s="324"/>
      <c r="N153" s="352"/>
      <c r="O153" s="352"/>
      <c r="P153" s="324"/>
      <c r="T153" s="95"/>
      <c r="W153" s="322"/>
      <c r="X153" s="322"/>
      <c r="Y153" s="96"/>
      <c r="Z153" s="269"/>
      <c r="AB153" s="270"/>
      <c r="AC153" s="273"/>
      <c r="AG153" s="357"/>
      <c r="BH153" s="357"/>
    </row>
    <row r="154" spans="3:60" s="354" customFormat="1" ht="69" customHeight="1" x14ac:dyDescent="0.25">
      <c r="C154" s="352"/>
      <c r="E154" s="386"/>
      <c r="H154" s="375"/>
      <c r="I154" s="324"/>
      <c r="J154" s="324"/>
      <c r="K154" s="324"/>
      <c r="L154" s="324"/>
      <c r="M154" s="324"/>
      <c r="N154" s="352"/>
      <c r="O154" s="352"/>
      <c r="P154" s="324"/>
      <c r="T154" s="95"/>
      <c r="W154" s="325"/>
      <c r="X154" s="325"/>
      <c r="Y154" s="96"/>
      <c r="Z154" s="269"/>
      <c r="AB154" s="270"/>
      <c r="AC154" s="273"/>
      <c r="AG154" s="357"/>
      <c r="BH154" s="357"/>
    </row>
    <row r="155" spans="3:60" s="354" customFormat="1" ht="69" customHeight="1" x14ac:dyDescent="0.25">
      <c r="C155" s="352"/>
      <c r="E155" s="382"/>
      <c r="H155" s="176"/>
      <c r="I155" s="293"/>
      <c r="N155" s="352"/>
      <c r="O155" s="352"/>
      <c r="P155" s="352"/>
      <c r="T155" s="95"/>
      <c r="X155" s="753"/>
      <c r="Y155" s="96"/>
      <c r="Z155" s="274"/>
      <c r="AB155" s="270"/>
      <c r="AC155" s="273"/>
      <c r="AG155" s="357"/>
      <c r="BH155" s="357"/>
    </row>
    <row r="156" spans="3:60" s="354" customFormat="1" ht="69" customHeight="1" x14ac:dyDescent="0.25">
      <c r="C156" s="352"/>
      <c r="E156" s="382"/>
      <c r="H156" s="176"/>
      <c r="I156" s="293"/>
      <c r="N156" s="352"/>
      <c r="O156" s="352"/>
      <c r="P156" s="352"/>
      <c r="T156" s="95"/>
      <c r="X156" s="753"/>
      <c r="Y156" s="96"/>
      <c r="Z156" s="274"/>
      <c r="AB156" s="270"/>
      <c r="AC156" s="273"/>
      <c r="AG156" s="357"/>
      <c r="BH156" s="357"/>
    </row>
    <row r="157" spans="3:60" s="354" customFormat="1" ht="69" customHeight="1" x14ac:dyDescent="0.25">
      <c r="C157" s="352"/>
      <c r="E157" s="382"/>
      <c r="H157" s="176"/>
      <c r="I157" s="293"/>
      <c r="N157" s="352"/>
      <c r="O157" s="352"/>
      <c r="P157" s="352"/>
      <c r="T157" s="95"/>
      <c r="X157" s="753"/>
      <c r="Y157" s="96"/>
      <c r="Z157" s="274"/>
      <c r="AB157" s="270"/>
      <c r="AC157" s="273"/>
      <c r="AG157" s="357"/>
      <c r="BH157" s="357"/>
    </row>
    <row r="158" spans="3:60" s="354" customFormat="1" ht="69" customHeight="1" x14ac:dyDescent="0.25">
      <c r="C158" s="352"/>
      <c r="E158" s="382"/>
      <c r="H158" s="176"/>
      <c r="I158" s="293"/>
      <c r="N158" s="352"/>
      <c r="O158" s="352"/>
      <c r="P158" s="352"/>
      <c r="T158" s="95"/>
      <c r="X158" s="753"/>
      <c r="Y158" s="96"/>
      <c r="Z158" s="274"/>
      <c r="AB158" s="270"/>
      <c r="AC158" s="273"/>
      <c r="AG158" s="357"/>
      <c r="BH158" s="357"/>
    </row>
    <row r="159" spans="3:60" s="354" customFormat="1" ht="69" customHeight="1" x14ac:dyDescent="0.25">
      <c r="C159" s="352"/>
      <c r="E159" s="382"/>
      <c r="H159" s="176"/>
      <c r="I159" s="293"/>
      <c r="N159" s="352"/>
      <c r="O159" s="352"/>
      <c r="P159" s="352"/>
      <c r="T159" s="95"/>
      <c r="X159" s="753"/>
      <c r="Y159" s="96"/>
      <c r="Z159" s="326"/>
      <c r="AB159" s="270"/>
      <c r="AC159" s="273"/>
      <c r="AG159" s="357"/>
      <c r="BH159" s="357"/>
    </row>
    <row r="160" spans="3:60" s="354" customFormat="1" ht="69" customHeight="1" x14ac:dyDescent="0.25">
      <c r="C160" s="352"/>
      <c r="E160" s="382"/>
      <c r="H160" s="176"/>
      <c r="I160" s="293"/>
      <c r="N160" s="352"/>
      <c r="O160" s="352"/>
      <c r="P160" s="352"/>
      <c r="T160" s="95"/>
      <c r="X160" s="753"/>
      <c r="Y160" s="96"/>
      <c r="Z160" s="274"/>
      <c r="AB160" s="270"/>
      <c r="AC160" s="273"/>
      <c r="AG160" s="357"/>
      <c r="BH160" s="357"/>
    </row>
    <row r="161" spans="3:60" s="354" customFormat="1" ht="69" customHeight="1" x14ac:dyDescent="0.25">
      <c r="C161" s="352"/>
      <c r="E161" s="382"/>
      <c r="H161" s="176"/>
      <c r="I161" s="293"/>
      <c r="N161" s="352"/>
      <c r="O161" s="352"/>
      <c r="P161" s="352"/>
      <c r="T161" s="95"/>
      <c r="X161" s="753"/>
      <c r="Y161" s="96"/>
      <c r="Z161" s="274"/>
      <c r="AB161" s="270"/>
      <c r="AC161" s="273"/>
      <c r="AG161" s="357"/>
      <c r="BH161" s="357"/>
    </row>
    <row r="162" spans="3:60" s="354" customFormat="1" ht="69" customHeight="1" x14ac:dyDescent="0.25">
      <c r="C162" s="352"/>
      <c r="E162" s="382"/>
      <c r="H162" s="176"/>
      <c r="I162" s="293"/>
      <c r="N162" s="352"/>
      <c r="O162" s="352"/>
      <c r="P162" s="352"/>
      <c r="T162" s="95"/>
      <c r="X162" s="753"/>
      <c r="Y162" s="96"/>
      <c r="Z162" s="274"/>
      <c r="AB162" s="270"/>
      <c r="AC162" s="273"/>
      <c r="AG162" s="357"/>
      <c r="BH162" s="357"/>
    </row>
    <row r="163" spans="3:60" s="354" customFormat="1" ht="69" customHeight="1" x14ac:dyDescent="0.25">
      <c r="C163" s="352"/>
      <c r="E163" s="382"/>
      <c r="H163" s="176"/>
      <c r="I163" s="274"/>
      <c r="N163" s="352"/>
      <c r="O163" s="352"/>
      <c r="P163" s="352"/>
      <c r="T163" s="95"/>
      <c r="X163" s="753"/>
      <c r="Y163" s="96"/>
      <c r="Z163" s="274"/>
      <c r="AB163" s="270"/>
      <c r="AC163" s="273"/>
      <c r="AG163" s="357"/>
      <c r="BH163" s="357"/>
    </row>
    <row r="164" spans="3:60" s="354" customFormat="1" ht="69" customHeight="1" x14ac:dyDescent="0.25">
      <c r="C164" s="352"/>
      <c r="E164" s="382"/>
      <c r="H164" s="176"/>
      <c r="I164" s="274"/>
      <c r="N164" s="352"/>
      <c r="O164" s="352"/>
      <c r="P164" s="352"/>
      <c r="T164" s="95"/>
      <c r="X164" s="753"/>
      <c r="Y164" s="96"/>
      <c r="Z164" s="274"/>
      <c r="AB164" s="270"/>
      <c r="AC164" s="273"/>
      <c r="AG164" s="357"/>
      <c r="BH164" s="357"/>
    </row>
    <row r="165" spans="3:60" s="354" customFormat="1" ht="69" customHeight="1" x14ac:dyDescent="0.25">
      <c r="C165" s="352"/>
      <c r="E165" s="382"/>
      <c r="H165" s="176"/>
      <c r="I165" s="293"/>
      <c r="N165" s="352"/>
      <c r="O165" s="352"/>
      <c r="P165" s="352"/>
      <c r="T165" s="95"/>
      <c r="X165" s="753"/>
      <c r="Y165" s="96"/>
      <c r="Z165" s="274"/>
      <c r="AB165" s="270"/>
      <c r="AC165" s="273"/>
      <c r="AG165" s="357"/>
      <c r="BH165" s="357"/>
    </row>
    <row r="166" spans="3:60" s="354" customFormat="1" ht="69" customHeight="1" x14ac:dyDescent="0.25">
      <c r="C166" s="352"/>
      <c r="E166" s="382"/>
      <c r="H166" s="176"/>
      <c r="I166" s="293"/>
      <c r="N166" s="352"/>
      <c r="O166" s="352"/>
      <c r="P166" s="352"/>
      <c r="T166" s="95"/>
      <c r="X166" s="753"/>
      <c r="Y166" s="96"/>
      <c r="Z166" s="274"/>
      <c r="AB166" s="270"/>
      <c r="AC166" s="273"/>
      <c r="AG166" s="357"/>
      <c r="BH166" s="357"/>
    </row>
    <row r="167" spans="3:60" s="354" customFormat="1" ht="69" customHeight="1" x14ac:dyDescent="0.25">
      <c r="C167" s="352"/>
      <c r="E167" s="382"/>
      <c r="H167" s="176"/>
      <c r="I167" s="293"/>
      <c r="N167" s="352"/>
      <c r="O167" s="352"/>
      <c r="P167" s="352"/>
      <c r="T167" s="95"/>
      <c r="X167" s="753"/>
      <c r="Y167" s="96"/>
      <c r="Z167" s="274"/>
      <c r="AB167" s="270"/>
      <c r="AC167" s="273"/>
      <c r="AG167" s="357"/>
      <c r="BH167" s="357"/>
    </row>
    <row r="168" spans="3:60" s="354" customFormat="1" ht="69" customHeight="1" x14ac:dyDescent="0.25">
      <c r="C168" s="352"/>
      <c r="E168" s="382"/>
      <c r="H168" s="176"/>
      <c r="I168" s="274"/>
      <c r="N168" s="352"/>
      <c r="O168" s="352"/>
      <c r="P168" s="352"/>
      <c r="T168" s="95"/>
      <c r="X168" s="753"/>
      <c r="Y168" s="96"/>
      <c r="Z168" s="274"/>
      <c r="AB168" s="270"/>
      <c r="AC168" s="273"/>
      <c r="AG168" s="357"/>
      <c r="BH168" s="357"/>
    </row>
    <row r="169" spans="3:60" s="354" customFormat="1" ht="69" customHeight="1" x14ac:dyDescent="0.25">
      <c r="C169" s="352"/>
      <c r="E169" s="382"/>
      <c r="H169" s="176"/>
      <c r="I169" s="274"/>
      <c r="N169" s="352"/>
      <c r="O169" s="352"/>
      <c r="P169" s="352"/>
      <c r="T169" s="95"/>
      <c r="X169" s="753"/>
      <c r="Y169" s="96"/>
      <c r="Z169" s="274"/>
      <c r="AB169" s="270"/>
      <c r="AC169" s="273"/>
      <c r="AG169" s="357"/>
      <c r="BH169" s="357"/>
    </row>
    <row r="170" spans="3:60" s="354" customFormat="1" ht="69" customHeight="1" x14ac:dyDescent="0.25">
      <c r="C170" s="352"/>
      <c r="E170" s="382"/>
      <c r="H170" s="176"/>
      <c r="I170" s="274"/>
      <c r="N170" s="352"/>
      <c r="O170" s="352"/>
      <c r="P170" s="352"/>
      <c r="T170" s="95"/>
      <c r="X170" s="753"/>
      <c r="Y170" s="96"/>
      <c r="Z170" s="274"/>
      <c r="AB170" s="270"/>
      <c r="AC170" s="273"/>
      <c r="AG170" s="357"/>
      <c r="BH170" s="357"/>
    </row>
    <row r="171" spans="3:60" s="354" customFormat="1" ht="69" customHeight="1" x14ac:dyDescent="0.25">
      <c r="C171" s="352"/>
      <c r="E171" s="382"/>
      <c r="H171" s="176"/>
      <c r="I171" s="274"/>
      <c r="N171" s="352"/>
      <c r="O171" s="352"/>
      <c r="P171" s="352"/>
      <c r="T171" s="95"/>
      <c r="X171" s="753"/>
      <c r="Y171" s="96"/>
      <c r="Z171" s="315"/>
      <c r="AB171" s="270"/>
      <c r="AC171" s="273"/>
      <c r="AG171" s="357"/>
      <c r="BH171" s="357"/>
    </row>
    <row r="172" spans="3:60" s="354" customFormat="1" ht="69" customHeight="1" x14ac:dyDescent="0.25">
      <c r="C172" s="352"/>
      <c r="E172" s="382"/>
      <c r="H172" s="176"/>
      <c r="I172" s="274"/>
      <c r="N172" s="352"/>
      <c r="O172" s="352"/>
      <c r="P172" s="352"/>
      <c r="T172" s="95"/>
      <c r="X172" s="753"/>
      <c r="Y172" s="96"/>
      <c r="Z172" s="274"/>
      <c r="AB172" s="270"/>
      <c r="AC172" s="273"/>
      <c r="AG172" s="357"/>
      <c r="BH172" s="357"/>
    </row>
    <row r="173" spans="3:60" s="354" customFormat="1" ht="69" customHeight="1" x14ac:dyDescent="0.25">
      <c r="C173" s="352"/>
      <c r="E173" s="382"/>
      <c r="H173" s="176"/>
      <c r="I173" s="274"/>
      <c r="N173" s="352"/>
      <c r="O173" s="352"/>
      <c r="P173" s="352"/>
      <c r="T173" s="95"/>
      <c r="X173" s="753"/>
      <c r="Y173" s="96"/>
      <c r="Z173" s="274"/>
      <c r="AB173" s="270"/>
      <c r="AC173" s="273"/>
      <c r="AG173" s="357"/>
      <c r="BH173" s="357"/>
    </row>
    <row r="174" spans="3:60" s="354" customFormat="1" ht="69" customHeight="1" x14ac:dyDescent="0.25">
      <c r="C174" s="352"/>
      <c r="E174" s="382"/>
      <c r="H174" s="176"/>
      <c r="I174" s="274"/>
      <c r="N174" s="352"/>
      <c r="O174" s="352"/>
      <c r="P174" s="352"/>
      <c r="T174" s="95"/>
      <c r="X174" s="753"/>
      <c r="Y174" s="96"/>
      <c r="Z174" s="274"/>
      <c r="AB174" s="270"/>
      <c r="AC174" s="273"/>
      <c r="AG174" s="357"/>
      <c r="BH174" s="357"/>
    </row>
    <row r="175" spans="3:60" s="354" customFormat="1" ht="69" customHeight="1" x14ac:dyDescent="0.25">
      <c r="C175" s="352"/>
      <c r="E175" s="382"/>
      <c r="H175" s="176"/>
      <c r="I175" s="293"/>
      <c r="N175" s="352"/>
      <c r="O175" s="352"/>
      <c r="P175" s="352"/>
      <c r="T175" s="95"/>
      <c r="X175" s="753"/>
      <c r="Y175" s="96"/>
      <c r="Z175" s="269"/>
      <c r="AB175" s="270"/>
      <c r="AC175" s="273"/>
      <c r="AG175" s="357"/>
      <c r="BH175" s="357"/>
    </row>
    <row r="176" spans="3:60" s="354" customFormat="1" ht="69" customHeight="1" x14ac:dyDescent="0.25">
      <c r="C176" s="352"/>
      <c r="E176" s="382"/>
      <c r="H176" s="176"/>
      <c r="I176" s="327"/>
      <c r="N176" s="352"/>
      <c r="O176" s="352"/>
      <c r="P176" s="352"/>
      <c r="T176" s="95"/>
      <c r="X176" s="753"/>
      <c r="Y176" s="96"/>
      <c r="Z176" s="314"/>
      <c r="AB176" s="270"/>
      <c r="AC176" s="273"/>
      <c r="AG176" s="357"/>
      <c r="BH176" s="357"/>
    </row>
    <row r="177" spans="3:60" s="354" customFormat="1" ht="69" customHeight="1" x14ac:dyDescent="0.25">
      <c r="C177" s="352"/>
      <c r="E177" s="382"/>
      <c r="H177" s="176"/>
      <c r="I177" s="327"/>
      <c r="N177" s="352"/>
      <c r="O177" s="352"/>
      <c r="P177" s="352"/>
      <c r="T177" s="95"/>
      <c r="X177" s="753"/>
      <c r="Y177" s="96"/>
      <c r="Z177" s="269"/>
      <c r="AB177" s="270"/>
      <c r="AC177" s="273"/>
      <c r="AG177" s="357"/>
      <c r="BH177" s="357"/>
    </row>
    <row r="178" spans="3:60" s="354" customFormat="1" ht="69" customHeight="1" x14ac:dyDescent="0.25">
      <c r="C178" s="352"/>
      <c r="E178" s="382"/>
      <c r="H178" s="176"/>
      <c r="I178" s="327"/>
      <c r="N178" s="352"/>
      <c r="O178" s="352"/>
      <c r="P178" s="352"/>
      <c r="T178" s="95"/>
      <c r="X178" s="753"/>
      <c r="Y178" s="96"/>
      <c r="Z178" s="269"/>
      <c r="AB178" s="270"/>
      <c r="AC178" s="273"/>
      <c r="AG178" s="357"/>
      <c r="BH178" s="357"/>
    </row>
    <row r="179" spans="3:60" s="354" customFormat="1" ht="69" customHeight="1" x14ac:dyDescent="0.25">
      <c r="C179" s="352"/>
      <c r="E179" s="382"/>
      <c r="H179" s="176"/>
      <c r="I179" s="293"/>
      <c r="N179" s="352"/>
      <c r="O179" s="352"/>
      <c r="P179" s="352"/>
      <c r="T179" s="95"/>
      <c r="X179" s="753"/>
      <c r="Y179" s="96"/>
      <c r="Z179" s="269"/>
      <c r="AB179" s="270"/>
      <c r="AC179" s="273"/>
      <c r="AG179" s="357"/>
      <c r="BH179" s="357"/>
    </row>
    <row r="180" spans="3:60" s="354" customFormat="1" ht="69" customHeight="1" x14ac:dyDescent="0.25">
      <c r="C180" s="352"/>
      <c r="E180" s="382"/>
      <c r="H180" s="176"/>
      <c r="I180" s="293"/>
      <c r="N180" s="352"/>
      <c r="O180" s="352"/>
      <c r="P180" s="352"/>
      <c r="T180" s="95"/>
      <c r="X180" s="753"/>
      <c r="Y180" s="96"/>
      <c r="Z180" s="269"/>
      <c r="AB180" s="270"/>
      <c r="AC180" s="273"/>
      <c r="AG180" s="357"/>
      <c r="BH180" s="357"/>
    </row>
    <row r="181" spans="3:60" s="354" customFormat="1" ht="69" customHeight="1" x14ac:dyDescent="0.25">
      <c r="C181" s="352"/>
      <c r="E181" s="382"/>
      <c r="H181" s="176"/>
      <c r="I181" s="293"/>
      <c r="N181" s="352"/>
      <c r="O181" s="352"/>
      <c r="P181" s="352"/>
      <c r="T181" s="95"/>
      <c r="X181" s="753"/>
      <c r="Y181" s="96"/>
      <c r="Z181" s="269"/>
      <c r="AB181" s="270"/>
      <c r="AC181" s="273"/>
      <c r="AG181" s="357"/>
      <c r="BH181" s="357"/>
    </row>
    <row r="182" spans="3:60" s="354" customFormat="1" ht="69" customHeight="1" x14ac:dyDescent="0.25">
      <c r="C182" s="352"/>
      <c r="E182" s="382"/>
      <c r="H182" s="176"/>
      <c r="I182" s="284"/>
      <c r="N182" s="352"/>
      <c r="O182" s="352"/>
      <c r="P182" s="352"/>
      <c r="T182" s="95"/>
      <c r="X182" s="753"/>
      <c r="Y182" s="96"/>
      <c r="Z182" s="269"/>
      <c r="AB182" s="270"/>
      <c r="AC182" s="273"/>
      <c r="AG182" s="357"/>
      <c r="BH182" s="357"/>
    </row>
    <row r="183" spans="3:60" s="354" customFormat="1" ht="69" customHeight="1" x14ac:dyDescent="0.25">
      <c r="C183" s="352"/>
      <c r="E183" s="382"/>
      <c r="H183" s="176"/>
      <c r="I183" s="293"/>
      <c r="N183" s="352"/>
      <c r="O183" s="352"/>
      <c r="P183" s="352"/>
      <c r="T183" s="95"/>
      <c r="X183" s="753"/>
      <c r="Y183" s="96"/>
      <c r="Z183" s="269"/>
      <c r="AB183" s="270"/>
      <c r="AC183" s="273"/>
      <c r="AG183" s="357"/>
      <c r="BH183" s="357"/>
    </row>
    <row r="184" spans="3:60" s="354" customFormat="1" ht="69" customHeight="1" x14ac:dyDescent="0.25">
      <c r="C184" s="352"/>
      <c r="E184" s="382"/>
      <c r="H184" s="176"/>
      <c r="I184" s="293"/>
      <c r="N184" s="352"/>
      <c r="O184" s="352"/>
      <c r="P184" s="352"/>
      <c r="T184" s="95"/>
      <c r="X184" s="753"/>
      <c r="Y184" s="96"/>
      <c r="Z184" s="269"/>
      <c r="AB184" s="270"/>
      <c r="AC184" s="273"/>
      <c r="AG184" s="357"/>
      <c r="BH184" s="357"/>
    </row>
    <row r="185" spans="3:60" s="354" customFormat="1" ht="69" customHeight="1" x14ac:dyDescent="0.25">
      <c r="C185" s="352"/>
      <c r="E185" s="382"/>
      <c r="H185" s="176"/>
      <c r="I185" s="293"/>
      <c r="N185" s="352"/>
      <c r="O185" s="352"/>
      <c r="P185" s="352"/>
      <c r="T185" s="95"/>
      <c r="X185" s="753"/>
      <c r="Y185" s="96"/>
      <c r="Z185" s="269"/>
      <c r="AB185" s="270"/>
      <c r="AC185" s="273"/>
      <c r="AG185" s="357"/>
      <c r="BH185" s="357"/>
    </row>
    <row r="186" spans="3:60" s="354" customFormat="1" ht="69" customHeight="1" x14ac:dyDescent="0.25">
      <c r="C186" s="352"/>
      <c r="E186" s="382"/>
      <c r="H186" s="176"/>
      <c r="I186" s="284"/>
      <c r="N186" s="352"/>
      <c r="O186" s="352"/>
      <c r="P186" s="352"/>
      <c r="T186" s="95"/>
      <c r="X186" s="753"/>
      <c r="Y186" s="96"/>
      <c r="Z186" s="287"/>
      <c r="AB186" s="270"/>
      <c r="AC186" s="273"/>
      <c r="AG186" s="357"/>
      <c r="BH186" s="357"/>
    </row>
    <row r="187" spans="3:60" s="354" customFormat="1" ht="69" customHeight="1" x14ac:dyDescent="0.25">
      <c r="C187" s="352"/>
      <c r="E187" s="382"/>
      <c r="H187" s="176"/>
      <c r="I187" s="293"/>
      <c r="N187" s="352"/>
      <c r="O187" s="352"/>
      <c r="P187" s="352"/>
      <c r="T187" s="95"/>
      <c r="X187" s="753"/>
      <c r="Y187" s="96"/>
      <c r="Z187" s="314"/>
      <c r="AB187" s="270"/>
      <c r="AC187" s="273"/>
      <c r="AG187" s="357"/>
      <c r="BH187" s="357"/>
    </row>
    <row r="188" spans="3:60" s="354" customFormat="1" ht="69" customHeight="1" x14ac:dyDescent="0.25">
      <c r="C188" s="352"/>
      <c r="E188" s="382"/>
      <c r="H188" s="176"/>
      <c r="I188" s="293"/>
      <c r="N188" s="352"/>
      <c r="O188" s="352"/>
      <c r="P188" s="352"/>
      <c r="T188" s="95"/>
      <c r="X188" s="753"/>
      <c r="Y188" s="96"/>
      <c r="Z188" s="287"/>
      <c r="AB188" s="270"/>
      <c r="AC188" s="273"/>
      <c r="AG188" s="357"/>
      <c r="BH188" s="357"/>
    </row>
    <row r="189" spans="3:60" s="354" customFormat="1" ht="69" customHeight="1" x14ac:dyDescent="0.25">
      <c r="C189" s="352"/>
      <c r="E189" s="382"/>
      <c r="H189" s="176"/>
      <c r="I189" s="293"/>
      <c r="N189" s="352"/>
      <c r="O189" s="352"/>
      <c r="P189" s="352"/>
      <c r="T189" s="95"/>
      <c r="X189" s="753"/>
      <c r="Y189" s="96"/>
      <c r="Z189" s="269"/>
      <c r="AB189" s="270"/>
      <c r="AC189" s="273"/>
      <c r="AG189" s="357"/>
      <c r="BH189" s="357"/>
    </row>
    <row r="190" spans="3:60" s="354" customFormat="1" ht="69" customHeight="1" x14ac:dyDescent="0.25">
      <c r="C190" s="352"/>
      <c r="E190" s="382"/>
      <c r="H190" s="176"/>
      <c r="I190" s="293"/>
      <c r="N190" s="352"/>
      <c r="O190" s="352"/>
      <c r="P190" s="352"/>
      <c r="T190" s="95"/>
      <c r="X190" s="753"/>
      <c r="Y190" s="96"/>
      <c r="Z190" s="269"/>
      <c r="AB190" s="270"/>
      <c r="AC190" s="273"/>
      <c r="AG190" s="357"/>
      <c r="BH190" s="357"/>
    </row>
    <row r="191" spans="3:60" s="354" customFormat="1" ht="69" customHeight="1" x14ac:dyDescent="0.25">
      <c r="C191" s="352"/>
      <c r="E191" s="382"/>
      <c r="H191" s="381"/>
      <c r="I191" s="293"/>
      <c r="N191" s="352"/>
      <c r="O191" s="352"/>
      <c r="P191" s="352"/>
      <c r="T191" s="95"/>
      <c r="X191" s="753"/>
      <c r="Y191" s="96"/>
      <c r="Z191" s="269"/>
      <c r="AB191" s="270"/>
      <c r="AC191" s="273"/>
      <c r="AG191" s="357"/>
      <c r="BH191" s="357"/>
    </row>
  </sheetData>
  <autoFilter ref="A3:CY191"/>
  <mergeCells count="70">
    <mergeCell ref="Y1:AG1"/>
    <mergeCell ref="AZ1:BG1"/>
    <mergeCell ref="Q2:Q3"/>
    <mergeCell ref="BH1:BL1"/>
    <mergeCell ref="A2:A3"/>
    <mergeCell ref="B2:B3"/>
    <mergeCell ref="C2:C3"/>
    <mergeCell ref="D2:D3"/>
    <mergeCell ref="E2:E3"/>
    <mergeCell ref="F2:F3"/>
    <mergeCell ref="G2:G3"/>
    <mergeCell ref="H2:H3"/>
    <mergeCell ref="I2:I3"/>
    <mergeCell ref="A1:I1"/>
    <mergeCell ref="AH1:AO1"/>
    <mergeCell ref="AQ1:AX1"/>
    <mergeCell ref="J2:J3"/>
    <mergeCell ref="K2:M2"/>
    <mergeCell ref="N2:N3"/>
    <mergeCell ref="O2:O3"/>
    <mergeCell ref="P2:P3"/>
    <mergeCell ref="AD2:AD3"/>
    <mergeCell ref="R2:R3"/>
    <mergeCell ref="S2:S3"/>
    <mergeCell ref="T2:T3"/>
    <mergeCell ref="U2:U3"/>
    <mergeCell ref="V2:V3"/>
    <mergeCell ref="W2:W3"/>
    <mergeCell ref="Y2:Y3"/>
    <mergeCell ref="Z2:Z3"/>
    <mergeCell ref="AA2:AA3"/>
    <mergeCell ref="AB2:AB3"/>
    <mergeCell ref="AC2:AC3"/>
    <mergeCell ref="AR2:AR3"/>
    <mergeCell ref="AE2:AE3"/>
    <mergeCell ref="AF2:AF3"/>
    <mergeCell ref="AH2:AH3"/>
    <mergeCell ref="AI2:AI3"/>
    <mergeCell ref="AJ2:AJ3"/>
    <mergeCell ref="AK2:AK3"/>
    <mergeCell ref="AL2:AL3"/>
    <mergeCell ref="AM2:AM3"/>
    <mergeCell ref="AN2:AN3"/>
    <mergeCell ref="AO2:AO3"/>
    <mergeCell ref="AQ2:AQ3"/>
    <mergeCell ref="BC2:BC3"/>
    <mergeCell ref="BD2:BD3"/>
    <mergeCell ref="BE2:BE3"/>
    <mergeCell ref="AS2:AS3"/>
    <mergeCell ref="AT2:AT3"/>
    <mergeCell ref="AU2:AU3"/>
    <mergeCell ref="AV2:AV3"/>
    <mergeCell ref="AW2:AW3"/>
    <mergeCell ref="AX2:AX3"/>
    <mergeCell ref="J1:X1"/>
    <mergeCell ref="G148:G150"/>
    <mergeCell ref="E5:E7"/>
    <mergeCell ref="E8:E12"/>
    <mergeCell ref="BL2:BL4"/>
    <mergeCell ref="G116:G118"/>
    <mergeCell ref="G119:G123"/>
    <mergeCell ref="BF2:BF3"/>
    <mergeCell ref="BG2:BG3"/>
    <mergeCell ref="BH2:BH3"/>
    <mergeCell ref="BI2:BI3"/>
    <mergeCell ref="BJ2:BJ3"/>
    <mergeCell ref="BK2:BK3"/>
    <mergeCell ref="AZ2:AZ3"/>
    <mergeCell ref="BA2:BA3"/>
    <mergeCell ref="BB2:BB3"/>
  </mergeCells>
  <conditionalFormatting sqref="AD29:AD191">
    <cfRule type="containsText" dxfId="771" priority="253" stopIfTrue="1" operator="containsText" text="EN TERMINO">
      <formula>NOT(ISERROR(SEARCH("EN TERMINO",AD29)))</formula>
    </cfRule>
    <cfRule type="containsText" priority="254" operator="containsText" text="AMARILLO">
      <formula>NOT(ISERROR(SEARCH("AMARILLO",AD29)))</formula>
    </cfRule>
    <cfRule type="containsText" dxfId="770" priority="255" stopIfTrue="1" operator="containsText" text="ALERTA">
      <formula>NOT(ISERROR(SEARCH("ALERTA",AD29)))</formula>
    </cfRule>
    <cfRule type="containsText" dxfId="769" priority="256" stopIfTrue="1" operator="containsText" text="OK">
      <formula>NOT(ISERROR(SEARCH("OK",AD29)))</formula>
    </cfRule>
  </conditionalFormatting>
  <conditionalFormatting sqref="AG60:AG191 AG56:AG58 BH29:BH191 AG59:BG59">
    <cfRule type="containsText" dxfId="768" priority="250" operator="containsText" text="Cumplida">
      <formula>NOT(ISERROR(SEARCH("Cumplida",AG29)))</formula>
    </cfRule>
    <cfRule type="containsText" dxfId="767" priority="251" operator="containsText" text="Pendiente">
      <formula>NOT(ISERROR(SEARCH("Pendiente",AG29)))</formula>
    </cfRule>
    <cfRule type="containsText" dxfId="766" priority="252" operator="containsText" text="Cumplida">
      <formula>NOT(ISERROR(SEARCH("Cumplida",AG29)))</formula>
    </cfRule>
  </conditionalFormatting>
  <conditionalFormatting sqref="AG60:AG191 AG30:AG47 AG49:AG58 BH29:BH191 AG59:BG59">
    <cfRule type="containsText" dxfId="765" priority="249" stopIfTrue="1" operator="containsText" text="CUMPLIDA">
      <formula>NOT(ISERROR(SEARCH("CUMPLIDA",AG29)))</formula>
    </cfRule>
  </conditionalFormatting>
  <conditionalFormatting sqref="AG60:AG191 AG30:AG47 AG49:AG58 BH29:BH191 AG59:BG59">
    <cfRule type="containsText" dxfId="764" priority="248" stopIfTrue="1" operator="containsText" text="INCUMPLIDA">
      <formula>NOT(ISERROR(SEARCH("INCUMPLIDA",AG29)))</formula>
    </cfRule>
  </conditionalFormatting>
  <conditionalFormatting sqref="AG48 AG29:AG30 AG33:AG36 AG42 AG50">
    <cfRule type="containsText" dxfId="763" priority="247" operator="containsText" text="PENDIENTE">
      <formula>NOT(ISERROR(SEARCH("PENDIENTE",AG29)))</formula>
    </cfRule>
  </conditionalFormatting>
  <conditionalFormatting sqref="AD19:AD28">
    <cfRule type="containsText" dxfId="762" priority="243" stopIfTrue="1" operator="containsText" text="EN TERMINO">
      <formula>NOT(ISERROR(SEARCH("EN TERMINO",AD19)))</formula>
    </cfRule>
    <cfRule type="containsText" priority="244" operator="containsText" text="AMARILLO">
      <formula>NOT(ISERROR(SEARCH("AMARILLO",AD19)))</formula>
    </cfRule>
    <cfRule type="containsText" dxfId="761" priority="245" stopIfTrue="1" operator="containsText" text="ALERTA">
      <formula>NOT(ISERROR(SEARCH("ALERTA",AD19)))</formula>
    </cfRule>
    <cfRule type="containsText" dxfId="760" priority="246" stopIfTrue="1" operator="containsText" text="OK">
      <formula>NOT(ISERROR(SEARCH("OK",AD19)))</formula>
    </cfRule>
  </conditionalFormatting>
  <conditionalFormatting sqref="BH19:BH28">
    <cfRule type="containsText" dxfId="759" priority="240" operator="containsText" text="Cumplida">
      <formula>NOT(ISERROR(SEARCH("Cumplida",BH19)))</formula>
    </cfRule>
    <cfRule type="containsText" dxfId="758" priority="241" operator="containsText" text="Pendiente">
      <formula>NOT(ISERROR(SEARCH("Pendiente",BH19)))</formula>
    </cfRule>
    <cfRule type="containsText" dxfId="757" priority="242" operator="containsText" text="Cumplida">
      <formula>NOT(ISERROR(SEARCH("Cumplida",BH19)))</formula>
    </cfRule>
  </conditionalFormatting>
  <conditionalFormatting sqref="AG19:AG28 BH19:BH28">
    <cfRule type="containsText" dxfId="756" priority="239" stopIfTrue="1" operator="containsText" text="CUMPLIDA">
      <formula>NOT(ISERROR(SEARCH("CUMPLIDA",AG19)))</formula>
    </cfRule>
  </conditionalFormatting>
  <conditionalFormatting sqref="AG19:AG28 BH19:BH28">
    <cfRule type="containsText" dxfId="755" priority="238" stopIfTrue="1" operator="containsText" text="INCUMPLIDA">
      <formula>NOT(ISERROR(SEARCH("INCUMPLIDA",AG19)))</formula>
    </cfRule>
  </conditionalFormatting>
  <conditionalFormatting sqref="AG19 AG25">
    <cfRule type="containsText" dxfId="754" priority="237" operator="containsText" text="PENDIENTE">
      <formula>NOT(ISERROR(SEARCH("PENDIENTE",AG19)))</formula>
    </cfRule>
  </conditionalFormatting>
  <conditionalFormatting sqref="AD13:AD18">
    <cfRule type="containsText" dxfId="753" priority="233" stopIfTrue="1" operator="containsText" text="EN TERMINO">
      <formula>NOT(ISERROR(SEARCH("EN TERMINO",AD13)))</formula>
    </cfRule>
    <cfRule type="containsText" priority="234" operator="containsText" text="AMARILLO">
      <formula>NOT(ISERROR(SEARCH("AMARILLO",AD13)))</formula>
    </cfRule>
    <cfRule type="containsText" dxfId="752" priority="235" stopIfTrue="1" operator="containsText" text="ALERTA">
      <formula>NOT(ISERROR(SEARCH("ALERTA",AD13)))</formula>
    </cfRule>
    <cfRule type="containsText" dxfId="751" priority="236" stopIfTrue="1" operator="containsText" text="OK">
      <formula>NOT(ISERROR(SEARCH("OK",AD13)))</formula>
    </cfRule>
  </conditionalFormatting>
  <conditionalFormatting sqref="BH13:BH18">
    <cfRule type="containsText" dxfId="750" priority="230" operator="containsText" text="Cumplida">
      <formula>NOT(ISERROR(SEARCH("Cumplida",BH13)))</formula>
    </cfRule>
    <cfRule type="containsText" dxfId="749" priority="231" operator="containsText" text="Pendiente">
      <formula>NOT(ISERROR(SEARCH("Pendiente",BH13)))</formula>
    </cfRule>
    <cfRule type="containsText" dxfId="748" priority="232" operator="containsText" text="Cumplida">
      <formula>NOT(ISERROR(SEARCH("Cumplida",BH13)))</formula>
    </cfRule>
  </conditionalFormatting>
  <conditionalFormatting sqref="BH13:BH18 AG14:AG18">
    <cfRule type="containsText" dxfId="747" priority="229" stopIfTrue="1" operator="containsText" text="CUMPLIDA">
      <formula>NOT(ISERROR(SEARCH("CUMPLIDA",AG13)))</formula>
    </cfRule>
  </conditionalFormatting>
  <conditionalFormatting sqref="BH13:BH18 AG14:AG18">
    <cfRule type="containsText" dxfId="746" priority="228" stopIfTrue="1" operator="containsText" text="INCUMPLIDA">
      <formula>NOT(ISERROR(SEARCH("INCUMPLIDA",AG13)))</formula>
    </cfRule>
  </conditionalFormatting>
  <conditionalFormatting sqref="AG13 AG15">
    <cfRule type="containsText" dxfId="745" priority="227" operator="containsText" text="PENDIENTE">
      <formula>NOT(ISERROR(SEARCH("PENDIENTE",AG13)))</formula>
    </cfRule>
  </conditionalFormatting>
  <conditionalFormatting sqref="AD5:AD12">
    <cfRule type="containsText" dxfId="744" priority="191" stopIfTrue="1" operator="containsText" text="EN TERMINO">
      <formula>NOT(ISERROR(SEARCH("EN TERMINO",AD5)))</formula>
    </cfRule>
    <cfRule type="containsText" priority="192" operator="containsText" text="AMARILLO">
      <formula>NOT(ISERROR(SEARCH("AMARILLO",AD5)))</formula>
    </cfRule>
    <cfRule type="containsText" dxfId="743" priority="193" stopIfTrue="1" operator="containsText" text="ALERTA">
      <formula>NOT(ISERROR(SEARCH("ALERTA",AD5)))</formula>
    </cfRule>
    <cfRule type="containsText" dxfId="742" priority="194" stopIfTrue="1" operator="containsText" text="OK">
      <formula>NOT(ISERROR(SEARCH("OK",AD5)))</formula>
    </cfRule>
  </conditionalFormatting>
  <conditionalFormatting sqref="BH5 BH10:BH11">
    <cfRule type="containsText" dxfId="741" priority="188" operator="containsText" text="Cumplida">
      <formula>NOT(ISERROR(SEARCH("Cumplida",BH5)))</formula>
    </cfRule>
    <cfRule type="containsText" dxfId="740" priority="189" operator="containsText" text="Pendiente">
      <formula>NOT(ISERROR(SEARCH("Pendiente",BH5)))</formula>
    </cfRule>
    <cfRule type="containsText" dxfId="739" priority="190" operator="containsText" text="Cumplida">
      <formula>NOT(ISERROR(SEARCH("Cumplida",BH5)))</formula>
    </cfRule>
  </conditionalFormatting>
  <conditionalFormatting sqref="AG5:AG12 BH5 BH10:BH11">
    <cfRule type="containsText" dxfId="738" priority="187" stopIfTrue="1" operator="containsText" text="CUMPLIDA">
      <formula>NOT(ISERROR(SEARCH("CUMPLIDA",AG5)))</formula>
    </cfRule>
  </conditionalFormatting>
  <conditionalFormatting sqref="AG5:AG12 BH5 BH10:BH11">
    <cfRule type="containsText" dxfId="737" priority="186" stopIfTrue="1" operator="containsText" text="INCUMPLIDA">
      <formula>NOT(ISERROR(SEARCH("INCUMPLIDA",AG5)))</formula>
    </cfRule>
  </conditionalFormatting>
  <conditionalFormatting sqref="AG5:AG12">
    <cfRule type="containsText" dxfId="736" priority="185" operator="containsText" text="PENDIENTE">
      <formula>NOT(ISERROR(SEARCH("PENDIENTE",AG5)))</formula>
    </cfRule>
  </conditionalFormatting>
  <conditionalFormatting sqref="AG5:AG12">
    <cfRule type="containsText" dxfId="735" priority="184" stopIfTrue="1" operator="containsText" text="PENDIENTE">
      <formula>NOT(ISERROR(SEARCH("PENDIENTE",AG5)))</formula>
    </cfRule>
  </conditionalFormatting>
  <conditionalFormatting sqref="BJ5 BJ10:BJ11">
    <cfRule type="containsText" dxfId="734" priority="181" operator="containsText" text="cerrada">
      <formula>NOT(ISERROR(SEARCH("cerrada",BJ5)))</formula>
    </cfRule>
    <cfRule type="containsText" dxfId="733" priority="182" operator="containsText" text="cerrado">
      <formula>NOT(ISERROR(SEARCH("cerrado",BJ5)))</formula>
    </cfRule>
    <cfRule type="containsText" dxfId="732" priority="183" operator="containsText" text="Abierto">
      <formula>NOT(ISERROR(SEARCH("Abierto",BJ5)))</formula>
    </cfRule>
  </conditionalFormatting>
  <conditionalFormatting sqref="BJ5 BJ10:BJ11">
    <cfRule type="containsText" dxfId="731" priority="178" operator="containsText" text="cerrada">
      <formula>NOT(ISERROR(SEARCH("cerrada",BJ5)))</formula>
    </cfRule>
    <cfRule type="containsText" dxfId="730" priority="179" operator="containsText" text="cerrado">
      <formula>NOT(ISERROR(SEARCH("cerrado",BJ5)))</formula>
    </cfRule>
    <cfRule type="containsText" dxfId="729" priority="180" operator="containsText" text="Abierto">
      <formula>NOT(ISERROR(SEARCH("Abierto",BJ5)))</formula>
    </cfRule>
  </conditionalFormatting>
  <conditionalFormatting sqref="AP6">
    <cfRule type="containsText" dxfId="728" priority="172" stopIfTrue="1" operator="containsText" text="CUMPLIDA">
      <formula>NOT(ISERROR(SEARCH("CUMPLIDA",AP6)))</formula>
    </cfRule>
  </conditionalFormatting>
  <conditionalFormatting sqref="AP6">
    <cfRule type="containsText" dxfId="727" priority="171" stopIfTrue="1" operator="containsText" text="INCUMPLIDA">
      <formula>NOT(ISERROR(SEARCH("INCUMPLIDA",AP6)))</formula>
    </cfRule>
  </conditionalFormatting>
  <conditionalFormatting sqref="AP6">
    <cfRule type="containsText" dxfId="726" priority="170" stopIfTrue="1" operator="containsText" text="PENDIENTE">
      <formula>NOT(ISERROR(SEARCH("PENDIENTE",AP6)))</formula>
    </cfRule>
  </conditionalFormatting>
  <conditionalFormatting sqref="AM6">
    <cfRule type="containsText" dxfId="725" priority="160" stopIfTrue="1" operator="containsText" text="EN TERMINO">
      <formula>NOT(ISERROR(SEARCH("EN TERMINO",AM6)))</formula>
    </cfRule>
    <cfRule type="containsText" priority="161" operator="containsText" text="AMARILLO">
      <formula>NOT(ISERROR(SEARCH("AMARILLO",AM6)))</formula>
    </cfRule>
    <cfRule type="containsText" dxfId="724" priority="162" stopIfTrue="1" operator="containsText" text="ALERTA">
      <formula>NOT(ISERROR(SEARCH("ALERTA",AM6)))</formula>
    </cfRule>
    <cfRule type="containsText" dxfId="723" priority="163" stopIfTrue="1" operator="containsText" text="OK">
      <formula>NOT(ISERROR(SEARCH("OK",AM6)))</formula>
    </cfRule>
  </conditionalFormatting>
  <conditionalFormatting sqref="AM7">
    <cfRule type="containsText" dxfId="722" priority="156" stopIfTrue="1" operator="containsText" text="EN TERMINO">
      <formula>NOT(ISERROR(SEARCH("EN TERMINO",AM7)))</formula>
    </cfRule>
    <cfRule type="containsText" priority="157" operator="containsText" text="AMARILLO">
      <formula>NOT(ISERROR(SEARCH("AMARILLO",AM7)))</formula>
    </cfRule>
    <cfRule type="containsText" dxfId="721" priority="158" stopIfTrue="1" operator="containsText" text="ALERTA">
      <formula>NOT(ISERROR(SEARCH("ALERTA",AM7)))</formula>
    </cfRule>
    <cfRule type="containsText" dxfId="720" priority="159" stopIfTrue="1" operator="containsText" text="OK">
      <formula>NOT(ISERROR(SEARCH("OK",AM7)))</formula>
    </cfRule>
  </conditionalFormatting>
  <conditionalFormatting sqref="AP7">
    <cfRule type="containsText" dxfId="719" priority="155" stopIfTrue="1" operator="containsText" text="CUMPLIDA">
      <formula>NOT(ISERROR(SEARCH("CUMPLIDA",AP7)))</formula>
    </cfRule>
  </conditionalFormatting>
  <conditionalFormatting sqref="AP7">
    <cfRule type="containsText" dxfId="718" priority="154" stopIfTrue="1" operator="containsText" text="INCUMPLIDA">
      <formula>NOT(ISERROR(SEARCH("INCUMPLIDA",AP7)))</formula>
    </cfRule>
  </conditionalFormatting>
  <conditionalFormatting sqref="AP7">
    <cfRule type="containsText" dxfId="717" priority="153" stopIfTrue="1" operator="containsText" text="PENDIENTE">
      <formula>NOT(ISERROR(SEARCH("PENDIENTE",AP7)))</formula>
    </cfRule>
  </conditionalFormatting>
  <conditionalFormatting sqref="BH8">
    <cfRule type="containsText" dxfId="716" priority="147" operator="containsText" text="Cumplida">
      <formula>NOT(ISERROR(SEARCH("Cumplida",BH8)))</formula>
    </cfRule>
    <cfRule type="containsText" dxfId="715" priority="148" operator="containsText" text="Pendiente">
      <formula>NOT(ISERROR(SEARCH("Pendiente",BH8)))</formula>
    </cfRule>
    <cfRule type="containsText" dxfId="714" priority="149" operator="containsText" text="Cumplida">
      <formula>NOT(ISERROR(SEARCH("Cumplida",BH8)))</formula>
    </cfRule>
  </conditionalFormatting>
  <conditionalFormatting sqref="BH8">
    <cfRule type="containsText" dxfId="713" priority="146" stopIfTrue="1" operator="containsText" text="CUMPLIDA">
      <formula>NOT(ISERROR(SEARCH("CUMPLIDA",BH8)))</formula>
    </cfRule>
  </conditionalFormatting>
  <conditionalFormatting sqref="BH8">
    <cfRule type="containsText" dxfId="712" priority="145" stopIfTrue="1" operator="containsText" text="INCUMPLIDA">
      <formula>NOT(ISERROR(SEARCH("INCUMPLIDA",BH8)))</formula>
    </cfRule>
  </conditionalFormatting>
  <conditionalFormatting sqref="AM8:AM9">
    <cfRule type="containsText" dxfId="711" priority="141" stopIfTrue="1" operator="containsText" text="EN TERMINO">
      <formula>NOT(ISERROR(SEARCH("EN TERMINO",AM8)))</formula>
    </cfRule>
    <cfRule type="containsText" priority="142" operator="containsText" text="AMARILLO">
      <formula>NOT(ISERROR(SEARCH("AMARILLO",AM8)))</formula>
    </cfRule>
    <cfRule type="containsText" dxfId="710" priority="143" stopIfTrue="1" operator="containsText" text="ALERTA">
      <formula>NOT(ISERROR(SEARCH("ALERTA",AM8)))</formula>
    </cfRule>
    <cfRule type="containsText" dxfId="709" priority="144" stopIfTrue="1" operator="containsText" text="OK">
      <formula>NOT(ISERROR(SEARCH("OK",AM8)))</formula>
    </cfRule>
  </conditionalFormatting>
  <conditionalFormatting sqref="AP8">
    <cfRule type="containsText" dxfId="708" priority="140" stopIfTrue="1" operator="containsText" text="CUMPLIDA">
      <formula>NOT(ISERROR(SEARCH("CUMPLIDA",AP8)))</formula>
    </cfRule>
  </conditionalFormatting>
  <conditionalFormatting sqref="AP8">
    <cfRule type="containsText" dxfId="707" priority="139" stopIfTrue="1" operator="containsText" text="INCUMPLIDA">
      <formula>NOT(ISERROR(SEARCH("INCUMPLIDA",AP8)))</formula>
    </cfRule>
  </conditionalFormatting>
  <conditionalFormatting sqref="AP8">
    <cfRule type="containsText" dxfId="706" priority="138" stopIfTrue="1" operator="containsText" text="PENDIENTE">
      <formula>NOT(ISERROR(SEARCH("PENDIENTE",AP8)))</formula>
    </cfRule>
  </conditionalFormatting>
  <conditionalFormatting sqref="BJ8">
    <cfRule type="containsText" dxfId="705" priority="135" operator="containsText" text="cerrada">
      <formula>NOT(ISERROR(SEARCH("cerrada",BJ8)))</formula>
    </cfRule>
    <cfRule type="containsText" dxfId="704" priority="136" operator="containsText" text="cerrado">
      <formula>NOT(ISERROR(SEARCH("cerrado",BJ8)))</formula>
    </cfRule>
    <cfRule type="containsText" dxfId="703" priority="137" operator="containsText" text="Abierto">
      <formula>NOT(ISERROR(SEARCH("Abierto",BJ8)))</formula>
    </cfRule>
  </conditionalFormatting>
  <conditionalFormatting sqref="AP9">
    <cfRule type="containsText" dxfId="702" priority="131" stopIfTrue="1" operator="containsText" text="CUMPLIDA">
      <formula>NOT(ISERROR(SEARCH("CUMPLIDA",AP9)))</formula>
    </cfRule>
  </conditionalFormatting>
  <conditionalFormatting sqref="AP9">
    <cfRule type="containsText" dxfId="701" priority="130" stopIfTrue="1" operator="containsText" text="INCUMPLIDA">
      <formula>NOT(ISERROR(SEARCH("INCUMPLIDA",AP9)))</formula>
    </cfRule>
  </conditionalFormatting>
  <conditionalFormatting sqref="AP9">
    <cfRule type="containsText" dxfId="700" priority="129" stopIfTrue="1" operator="containsText" text="PENDIENTE">
      <formula>NOT(ISERROR(SEARCH("PENDIENTE",AP9)))</formula>
    </cfRule>
  </conditionalFormatting>
  <conditionalFormatting sqref="AM12">
    <cfRule type="containsText" dxfId="699" priority="122" stopIfTrue="1" operator="containsText" text="EN TERMINO">
      <formula>NOT(ISERROR(SEARCH("EN TERMINO",AM12)))</formula>
    </cfRule>
    <cfRule type="containsText" priority="123" operator="containsText" text="AMARILLO">
      <formula>NOT(ISERROR(SEARCH("AMARILLO",AM12)))</formula>
    </cfRule>
    <cfRule type="containsText" dxfId="698" priority="124" stopIfTrue="1" operator="containsText" text="ALERTA">
      <formula>NOT(ISERROR(SEARCH("ALERTA",AM12)))</formula>
    </cfRule>
    <cfRule type="containsText" dxfId="697" priority="125" stopIfTrue="1" operator="containsText" text="OK">
      <formula>NOT(ISERROR(SEARCH("OK",AM12)))</formula>
    </cfRule>
  </conditionalFormatting>
  <conditionalFormatting sqref="AP12">
    <cfRule type="containsText" dxfId="696" priority="121" stopIfTrue="1" operator="containsText" text="CUMPLIDA">
      <formula>NOT(ISERROR(SEARCH("CUMPLIDA",AP12)))</formula>
    </cfRule>
  </conditionalFormatting>
  <conditionalFormatting sqref="AP12">
    <cfRule type="containsText" dxfId="695" priority="120" stopIfTrue="1" operator="containsText" text="INCUMPLIDA">
      <formula>NOT(ISERROR(SEARCH("INCUMPLIDA",AP12)))</formula>
    </cfRule>
  </conditionalFormatting>
  <conditionalFormatting sqref="AP12">
    <cfRule type="containsText" dxfId="694" priority="119" stopIfTrue="1" operator="containsText" text="PENDIENTE">
      <formula>NOT(ISERROR(SEARCH("PENDIENTE",AP12)))</formula>
    </cfRule>
  </conditionalFormatting>
  <conditionalFormatting sqref="AV6:AV7 BE6:BE7">
    <cfRule type="containsText" dxfId="693" priority="101" stopIfTrue="1" operator="containsText" text="EN TERMINO">
      <formula>NOT(ISERROR(SEARCH("EN TERMINO",AV6)))</formula>
    </cfRule>
    <cfRule type="containsText" priority="102" operator="containsText" text="AMARILLO">
      <formula>NOT(ISERROR(SEARCH("AMARILLO",AV6)))</formula>
    </cfRule>
    <cfRule type="containsText" dxfId="692" priority="103" stopIfTrue="1" operator="containsText" text="ALERTA">
      <formula>NOT(ISERROR(SEARCH("ALERTA",AV6)))</formula>
    </cfRule>
    <cfRule type="containsText" dxfId="691" priority="104" stopIfTrue="1" operator="containsText" text="OK">
      <formula>NOT(ISERROR(SEARCH("OK",AV6)))</formula>
    </cfRule>
  </conditionalFormatting>
  <conditionalFormatting sqref="BH6:BH7">
    <cfRule type="containsText" dxfId="690" priority="98" operator="containsText" text="Cumplida">
      <formula>NOT(ISERROR(SEARCH("Cumplida",BH6)))</formula>
    </cfRule>
    <cfRule type="containsText" dxfId="689" priority="99" operator="containsText" text="Pendiente">
      <formula>NOT(ISERROR(SEARCH("Pendiente",BH6)))</formula>
    </cfRule>
    <cfRule type="containsText" dxfId="688" priority="100" operator="containsText" text="Cumplida">
      <formula>NOT(ISERROR(SEARCH("Cumplida",BH6)))</formula>
    </cfRule>
  </conditionalFormatting>
  <conditionalFormatting sqref="BH6:BH7">
    <cfRule type="containsText" dxfId="687" priority="97" stopIfTrue="1" operator="containsText" text="CUMPLIDA">
      <formula>NOT(ISERROR(SEARCH("CUMPLIDA",BH6)))</formula>
    </cfRule>
  </conditionalFormatting>
  <conditionalFormatting sqref="BJ6:BJ7">
    <cfRule type="containsText" dxfId="686" priority="94" operator="containsText" text="cerrada">
      <formula>NOT(ISERROR(SEARCH("cerrada",BJ6)))</formula>
    </cfRule>
    <cfRule type="containsText" dxfId="685" priority="95" operator="containsText" text="cerrado">
      <formula>NOT(ISERROR(SEARCH("cerrado",BJ6)))</formula>
    </cfRule>
    <cfRule type="containsText" dxfId="684" priority="96" operator="containsText" text="Abierto">
      <formula>NOT(ISERROR(SEARCH("Abierto",BJ6)))</formula>
    </cfRule>
  </conditionalFormatting>
  <conditionalFormatting sqref="BE6:BE7">
    <cfRule type="dataBar" priority="93">
      <dataBar>
        <cfvo type="min"/>
        <cfvo type="max"/>
        <color rgb="FF638EC6"/>
      </dataBar>
    </cfRule>
  </conditionalFormatting>
  <conditionalFormatting sqref="BH6:BH7">
    <cfRule type="containsText" dxfId="683" priority="92" stopIfTrue="1" operator="containsText" text="INCUMPLIDA">
      <formula>NOT(ISERROR(SEARCH("INCUMPLIDA",BH6)))</formula>
    </cfRule>
  </conditionalFormatting>
  <conditionalFormatting sqref="AV6:AV7">
    <cfRule type="dataBar" priority="105">
      <dataBar>
        <cfvo type="min"/>
        <cfvo type="max"/>
        <color rgb="FF638EC6"/>
      </dataBar>
    </cfRule>
  </conditionalFormatting>
  <conditionalFormatting sqref="AV6:AV7 BE6:BE7">
    <cfRule type="containsText" dxfId="682" priority="88" stopIfTrue="1" operator="containsText" text="EN TERMINO">
      <formula>NOT(ISERROR(SEARCH("EN TERMINO",AV6)))</formula>
    </cfRule>
    <cfRule type="containsText" priority="89" operator="containsText" text="AMARILLO">
      <formula>NOT(ISERROR(SEARCH("AMARILLO",AV6)))</formula>
    </cfRule>
    <cfRule type="containsText" dxfId="681" priority="90" stopIfTrue="1" operator="containsText" text="ALERTA">
      <formula>NOT(ISERROR(SEARCH("ALERTA",AV6)))</formula>
    </cfRule>
    <cfRule type="containsText" dxfId="680" priority="91" stopIfTrue="1" operator="containsText" text="OK">
      <formula>NOT(ISERROR(SEARCH("OK",AV6)))</formula>
    </cfRule>
  </conditionalFormatting>
  <conditionalFormatting sqref="BH6:BH7">
    <cfRule type="containsText" dxfId="679" priority="85" operator="containsText" text="Cumplida">
      <formula>NOT(ISERROR(SEARCH("Cumplida",BH6)))</formula>
    </cfRule>
    <cfRule type="containsText" dxfId="678" priority="86" operator="containsText" text="Pendiente">
      <formula>NOT(ISERROR(SEARCH("Pendiente",BH6)))</formula>
    </cfRule>
    <cfRule type="containsText" dxfId="677" priority="87" operator="containsText" text="Cumplida">
      <formula>NOT(ISERROR(SEARCH("Cumplida",BH6)))</formula>
    </cfRule>
  </conditionalFormatting>
  <conditionalFormatting sqref="BH6:BH7">
    <cfRule type="containsText" dxfId="676" priority="84" stopIfTrue="1" operator="containsText" text="CUMPLIDA">
      <formula>NOT(ISERROR(SEARCH("CUMPLIDA",BH6)))</formula>
    </cfRule>
  </conditionalFormatting>
  <conditionalFormatting sqref="BJ6:BJ7">
    <cfRule type="containsText" dxfId="675" priority="81" operator="containsText" text="cerrada">
      <formula>NOT(ISERROR(SEARCH("cerrada",BJ6)))</formula>
    </cfRule>
    <cfRule type="containsText" dxfId="674" priority="82" operator="containsText" text="cerrado">
      <formula>NOT(ISERROR(SEARCH("cerrado",BJ6)))</formula>
    </cfRule>
    <cfRule type="containsText" dxfId="673" priority="83" operator="containsText" text="Abierto">
      <formula>NOT(ISERROR(SEARCH("Abierto",BJ6)))</formula>
    </cfRule>
  </conditionalFormatting>
  <conditionalFormatting sqref="BE6:BE7">
    <cfRule type="dataBar" priority="80">
      <dataBar>
        <cfvo type="min"/>
        <cfvo type="max"/>
        <color rgb="FF638EC6"/>
      </dataBar>
    </cfRule>
  </conditionalFormatting>
  <conditionalFormatting sqref="BH6:BH7">
    <cfRule type="containsText" dxfId="672" priority="79" stopIfTrue="1" operator="containsText" text="INCUMPLIDA">
      <formula>NOT(ISERROR(SEARCH("INCUMPLIDA",BH6)))</formula>
    </cfRule>
  </conditionalFormatting>
  <conditionalFormatting sqref="AV6:AV7">
    <cfRule type="dataBar" priority="78">
      <dataBar>
        <cfvo type="min"/>
        <cfvo type="max"/>
        <color rgb="FF638EC6"/>
      </dataBar>
    </cfRule>
  </conditionalFormatting>
  <conditionalFormatting sqref="AY6:AY7">
    <cfRule type="containsText" dxfId="671" priority="77" stopIfTrue="1" operator="containsText" text="CUMPLIDA">
      <formula>NOT(ISERROR(SEARCH("CUMPLIDA",AY6)))</formula>
    </cfRule>
  </conditionalFormatting>
  <conditionalFormatting sqref="AY6:AY7">
    <cfRule type="containsText" dxfId="670" priority="76" stopIfTrue="1" operator="containsText" text="INCUMPLIDA">
      <formula>NOT(ISERROR(SEARCH("INCUMPLIDA",AY6)))</formula>
    </cfRule>
  </conditionalFormatting>
  <conditionalFormatting sqref="AY6:AY7">
    <cfRule type="containsText" dxfId="669" priority="75" stopIfTrue="1" operator="containsText" text="PENDIENTE">
      <formula>NOT(ISERROR(SEARCH("PENDIENTE",AY6)))</formula>
    </cfRule>
  </conditionalFormatting>
  <conditionalFormatting sqref="AV9 BE9">
    <cfRule type="containsText" dxfId="668" priority="70" stopIfTrue="1" operator="containsText" text="EN TERMINO">
      <formula>NOT(ISERROR(SEARCH("EN TERMINO",AV9)))</formula>
    </cfRule>
    <cfRule type="containsText" priority="71" operator="containsText" text="AMARILLO">
      <formula>NOT(ISERROR(SEARCH("AMARILLO",AV9)))</formula>
    </cfRule>
    <cfRule type="containsText" dxfId="667" priority="72" stopIfTrue="1" operator="containsText" text="ALERTA">
      <formula>NOT(ISERROR(SEARCH("ALERTA",AV9)))</formula>
    </cfRule>
    <cfRule type="containsText" dxfId="666" priority="73" stopIfTrue="1" operator="containsText" text="OK">
      <formula>NOT(ISERROR(SEARCH("OK",AV9)))</formula>
    </cfRule>
  </conditionalFormatting>
  <conditionalFormatting sqref="BH9">
    <cfRule type="containsText" dxfId="665" priority="67" operator="containsText" text="Cumplida">
      <formula>NOT(ISERROR(SEARCH("Cumplida",BH9)))</formula>
    </cfRule>
    <cfRule type="containsText" dxfId="664" priority="68" operator="containsText" text="Pendiente">
      <formula>NOT(ISERROR(SEARCH("Pendiente",BH9)))</formula>
    </cfRule>
    <cfRule type="containsText" dxfId="663" priority="69" operator="containsText" text="Cumplida">
      <formula>NOT(ISERROR(SEARCH("Cumplida",BH9)))</formula>
    </cfRule>
  </conditionalFormatting>
  <conditionalFormatting sqref="BH9">
    <cfRule type="containsText" dxfId="662" priority="66" stopIfTrue="1" operator="containsText" text="CUMPLIDA">
      <formula>NOT(ISERROR(SEARCH("CUMPLIDA",BH9)))</formula>
    </cfRule>
  </conditionalFormatting>
  <conditionalFormatting sqref="BE9">
    <cfRule type="dataBar" priority="62">
      <dataBar>
        <cfvo type="min"/>
        <cfvo type="max"/>
        <color rgb="FF638EC6"/>
      </dataBar>
    </cfRule>
  </conditionalFormatting>
  <conditionalFormatting sqref="BH9">
    <cfRule type="containsText" dxfId="661" priority="61" stopIfTrue="1" operator="containsText" text="INCUMPLIDA">
      <formula>NOT(ISERROR(SEARCH("INCUMPLIDA",BH9)))</formula>
    </cfRule>
  </conditionalFormatting>
  <conditionalFormatting sqref="AV9">
    <cfRule type="dataBar" priority="74">
      <dataBar>
        <cfvo type="min"/>
        <cfvo type="max"/>
        <color rgb="FF638EC6"/>
      </dataBar>
    </cfRule>
  </conditionalFormatting>
  <conditionalFormatting sqref="AV9 BE9">
    <cfRule type="containsText" dxfId="660" priority="57" stopIfTrue="1" operator="containsText" text="EN TERMINO">
      <formula>NOT(ISERROR(SEARCH("EN TERMINO",AV9)))</formula>
    </cfRule>
    <cfRule type="containsText" priority="58" operator="containsText" text="AMARILLO">
      <formula>NOT(ISERROR(SEARCH("AMARILLO",AV9)))</formula>
    </cfRule>
    <cfRule type="containsText" dxfId="659" priority="59" stopIfTrue="1" operator="containsText" text="ALERTA">
      <formula>NOT(ISERROR(SEARCH("ALERTA",AV9)))</formula>
    </cfRule>
    <cfRule type="containsText" dxfId="658" priority="60" stopIfTrue="1" operator="containsText" text="OK">
      <formula>NOT(ISERROR(SEARCH("OK",AV9)))</formula>
    </cfRule>
  </conditionalFormatting>
  <conditionalFormatting sqref="BH9">
    <cfRule type="containsText" dxfId="657" priority="54" operator="containsText" text="Cumplida">
      <formula>NOT(ISERROR(SEARCH("Cumplida",BH9)))</formula>
    </cfRule>
    <cfRule type="containsText" dxfId="656" priority="55" operator="containsText" text="Pendiente">
      <formula>NOT(ISERROR(SEARCH("Pendiente",BH9)))</formula>
    </cfRule>
    <cfRule type="containsText" dxfId="655" priority="56" operator="containsText" text="Cumplida">
      <formula>NOT(ISERROR(SEARCH("Cumplida",BH9)))</formula>
    </cfRule>
  </conditionalFormatting>
  <conditionalFormatting sqref="BH9">
    <cfRule type="containsText" dxfId="654" priority="53" stopIfTrue="1" operator="containsText" text="CUMPLIDA">
      <formula>NOT(ISERROR(SEARCH("CUMPLIDA",BH9)))</formula>
    </cfRule>
  </conditionalFormatting>
  <conditionalFormatting sqref="BE9">
    <cfRule type="dataBar" priority="49">
      <dataBar>
        <cfvo type="min"/>
        <cfvo type="max"/>
        <color rgb="FF638EC6"/>
      </dataBar>
    </cfRule>
  </conditionalFormatting>
  <conditionalFormatting sqref="BH9">
    <cfRule type="containsText" dxfId="653" priority="48" stopIfTrue="1" operator="containsText" text="INCUMPLIDA">
      <formula>NOT(ISERROR(SEARCH("INCUMPLIDA",BH9)))</formula>
    </cfRule>
  </conditionalFormatting>
  <conditionalFormatting sqref="AV9">
    <cfRule type="dataBar" priority="47">
      <dataBar>
        <cfvo type="min"/>
        <cfvo type="max"/>
        <color rgb="FF638EC6"/>
      </dataBar>
    </cfRule>
  </conditionalFormatting>
  <conditionalFormatting sqref="AY9">
    <cfRule type="containsText" dxfId="652" priority="46" stopIfTrue="1" operator="containsText" text="CUMPLIDA">
      <formula>NOT(ISERROR(SEARCH("CUMPLIDA",AY9)))</formula>
    </cfRule>
  </conditionalFormatting>
  <conditionalFormatting sqref="AY9">
    <cfRule type="containsText" dxfId="651" priority="45" stopIfTrue="1" operator="containsText" text="INCUMPLIDA">
      <formula>NOT(ISERROR(SEARCH("INCUMPLIDA",AY9)))</formula>
    </cfRule>
  </conditionalFormatting>
  <conditionalFormatting sqref="AY9">
    <cfRule type="containsText" dxfId="650" priority="44" stopIfTrue="1" operator="containsText" text="PENDIENTE">
      <formula>NOT(ISERROR(SEARCH("PENDIENTE",AY9)))</formula>
    </cfRule>
  </conditionalFormatting>
  <conditionalFormatting sqref="AV12 BE12">
    <cfRule type="containsText" dxfId="649" priority="39" stopIfTrue="1" operator="containsText" text="EN TERMINO">
      <formula>NOT(ISERROR(SEARCH("EN TERMINO",AV12)))</formula>
    </cfRule>
    <cfRule type="containsText" priority="40" operator="containsText" text="AMARILLO">
      <formula>NOT(ISERROR(SEARCH("AMARILLO",AV12)))</formula>
    </cfRule>
    <cfRule type="containsText" dxfId="648" priority="41" stopIfTrue="1" operator="containsText" text="ALERTA">
      <formula>NOT(ISERROR(SEARCH("ALERTA",AV12)))</formula>
    </cfRule>
    <cfRule type="containsText" dxfId="647" priority="42" stopIfTrue="1" operator="containsText" text="OK">
      <formula>NOT(ISERROR(SEARCH("OK",AV12)))</formula>
    </cfRule>
  </conditionalFormatting>
  <conditionalFormatting sqref="BH12">
    <cfRule type="containsText" dxfId="646" priority="36" operator="containsText" text="Cumplida">
      <formula>NOT(ISERROR(SEARCH("Cumplida",BH12)))</formula>
    </cfRule>
    <cfRule type="containsText" dxfId="645" priority="37" operator="containsText" text="Pendiente">
      <formula>NOT(ISERROR(SEARCH("Pendiente",BH12)))</formula>
    </cfRule>
    <cfRule type="containsText" dxfId="644" priority="38" operator="containsText" text="Cumplida">
      <formula>NOT(ISERROR(SEARCH("Cumplida",BH12)))</formula>
    </cfRule>
  </conditionalFormatting>
  <conditionalFormatting sqref="BH12">
    <cfRule type="containsText" dxfId="643" priority="35" stopIfTrue="1" operator="containsText" text="CUMPLIDA">
      <formula>NOT(ISERROR(SEARCH("CUMPLIDA",BH12)))</formula>
    </cfRule>
  </conditionalFormatting>
  <conditionalFormatting sqref="BE12">
    <cfRule type="dataBar" priority="31">
      <dataBar>
        <cfvo type="min"/>
        <cfvo type="max"/>
        <color rgb="FF638EC6"/>
      </dataBar>
    </cfRule>
  </conditionalFormatting>
  <conditionalFormatting sqref="BH12">
    <cfRule type="containsText" dxfId="642" priority="30" stopIfTrue="1" operator="containsText" text="INCUMPLIDA">
      <formula>NOT(ISERROR(SEARCH("INCUMPLIDA",BH12)))</formula>
    </cfRule>
  </conditionalFormatting>
  <conditionalFormatting sqref="AV12">
    <cfRule type="dataBar" priority="43">
      <dataBar>
        <cfvo type="min"/>
        <cfvo type="max"/>
        <color rgb="FF638EC6"/>
      </dataBar>
    </cfRule>
  </conditionalFormatting>
  <conditionalFormatting sqref="AV12 BE12">
    <cfRule type="containsText" dxfId="641" priority="26" stopIfTrue="1" operator="containsText" text="EN TERMINO">
      <formula>NOT(ISERROR(SEARCH("EN TERMINO",AV12)))</formula>
    </cfRule>
    <cfRule type="containsText" priority="27" operator="containsText" text="AMARILLO">
      <formula>NOT(ISERROR(SEARCH("AMARILLO",AV12)))</formula>
    </cfRule>
    <cfRule type="containsText" dxfId="640" priority="28" stopIfTrue="1" operator="containsText" text="ALERTA">
      <formula>NOT(ISERROR(SEARCH("ALERTA",AV12)))</formula>
    </cfRule>
    <cfRule type="containsText" dxfId="639" priority="29" stopIfTrue="1" operator="containsText" text="OK">
      <formula>NOT(ISERROR(SEARCH("OK",AV12)))</formula>
    </cfRule>
  </conditionalFormatting>
  <conditionalFormatting sqref="BH12">
    <cfRule type="containsText" dxfId="638" priority="23" operator="containsText" text="Cumplida">
      <formula>NOT(ISERROR(SEARCH("Cumplida",BH12)))</formula>
    </cfRule>
    <cfRule type="containsText" dxfId="637" priority="24" operator="containsText" text="Pendiente">
      <formula>NOT(ISERROR(SEARCH("Pendiente",BH12)))</formula>
    </cfRule>
    <cfRule type="containsText" dxfId="636" priority="25" operator="containsText" text="Cumplida">
      <formula>NOT(ISERROR(SEARCH("Cumplida",BH12)))</formula>
    </cfRule>
  </conditionalFormatting>
  <conditionalFormatting sqref="BH12">
    <cfRule type="containsText" dxfId="635" priority="22" stopIfTrue="1" operator="containsText" text="CUMPLIDA">
      <formula>NOT(ISERROR(SEARCH("CUMPLIDA",BH12)))</formula>
    </cfRule>
  </conditionalFormatting>
  <conditionalFormatting sqref="BE12">
    <cfRule type="dataBar" priority="18">
      <dataBar>
        <cfvo type="min"/>
        <cfvo type="max"/>
        <color rgb="FF638EC6"/>
      </dataBar>
    </cfRule>
  </conditionalFormatting>
  <conditionalFormatting sqref="BH12">
    <cfRule type="containsText" dxfId="634" priority="17" stopIfTrue="1" operator="containsText" text="INCUMPLIDA">
      <formula>NOT(ISERROR(SEARCH("INCUMPLIDA",BH12)))</formula>
    </cfRule>
  </conditionalFormatting>
  <conditionalFormatting sqref="AV12">
    <cfRule type="dataBar" priority="16">
      <dataBar>
        <cfvo type="min"/>
        <cfvo type="max"/>
        <color rgb="FF638EC6"/>
      </dataBar>
    </cfRule>
  </conditionalFormatting>
  <conditionalFormatting sqref="AY12">
    <cfRule type="containsText" dxfId="633" priority="15" stopIfTrue="1" operator="containsText" text="CUMPLIDA">
      <formula>NOT(ISERROR(SEARCH("CUMPLIDA",AY12)))</formula>
    </cfRule>
  </conditionalFormatting>
  <conditionalFormatting sqref="AY12">
    <cfRule type="containsText" dxfId="632" priority="14" stopIfTrue="1" operator="containsText" text="INCUMPLIDA">
      <formula>NOT(ISERROR(SEARCH("INCUMPLIDA",AY12)))</formula>
    </cfRule>
  </conditionalFormatting>
  <conditionalFormatting sqref="AY12">
    <cfRule type="containsText" dxfId="631" priority="13" stopIfTrue="1" operator="containsText" text="PENDIENTE">
      <formula>NOT(ISERROR(SEARCH("PENDIENTE",AY12)))</formula>
    </cfRule>
  </conditionalFormatting>
  <conditionalFormatting sqref="BJ9">
    <cfRule type="containsText" dxfId="630" priority="10" operator="containsText" text="cerrada">
      <formula>NOT(ISERROR(SEARCH("cerrada",BJ9)))</formula>
    </cfRule>
    <cfRule type="containsText" dxfId="629" priority="11" operator="containsText" text="cerrado">
      <formula>NOT(ISERROR(SEARCH("cerrado",BJ9)))</formula>
    </cfRule>
    <cfRule type="containsText" dxfId="628" priority="12" operator="containsText" text="Abierto">
      <formula>NOT(ISERROR(SEARCH("Abierto",BJ9)))</formula>
    </cfRule>
  </conditionalFormatting>
  <conditionalFormatting sqref="BJ9">
    <cfRule type="containsText" dxfId="627" priority="7" operator="containsText" text="cerrada">
      <formula>NOT(ISERROR(SEARCH("cerrada",BJ9)))</formula>
    </cfRule>
    <cfRule type="containsText" dxfId="626" priority="8" operator="containsText" text="cerrado">
      <formula>NOT(ISERROR(SEARCH("cerrado",BJ9)))</formula>
    </cfRule>
    <cfRule type="containsText" dxfId="625" priority="9" operator="containsText" text="Abierto">
      <formula>NOT(ISERROR(SEARCH("Abierto",BJ9)))</formula>
    </cfRule>
  </conditionalFormatting>
  <conditionalFormatting sqref="BJ12">
    <cfRule type="containsText" dxfId="624" priority="4" operator="containsText" text="cerrada">
      <formula>NOT(ISERROR(SEARCH("cerrada",BJ12)))</formula>
    </cfRule>
    <cfRule type="containsText" dxfId="623" priority="5" operator="containsText" text="cerrado">
      <formula>NOT(ISERROR(SEARCH("cerrado",BJ12)))</formula>
    </cfRule>
    <cfRule type="containsText" dxfId="622" priority="6" operator="containsText" text="Abierto">
      <formula>NOT(ISERROR(SEARCH("Abierto",BJ12)))</formula>
    </cfRule>
  </conditionalFormatting>
  <conditionalFormatting sqref="BJ12">
    <cfRule type="containsText" dxfId="621" priority="1" operator="containsText" text="cerrada">
      <formula>NOT(ISERROR(SEARCH("cerrada",BJ12)))</formula>
    </cfRule>
    <cfRule type="containsText" dxfId="620" priority="2" operator="containsText" text="cerrado">
      <formula>NOT(ISERROR(SEARCH("cerrado",BJ12)))</formula>
    </cfRule>
    <cfRule type="containsText" dxfId="619" priority="3" operator="containsText" text="Abierto">
      <formula>NOT(ISERROR(SEARCH("Abierto",BJ12)))</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19:L25 V5">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X46 W63:X63 V55:X55 V54 V29:V42 V19:V25 W5:X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X54 W29:X42 W19:X2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19:M25">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K20:K24 S20:S24">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19:J25 J5:J6 S6 K6">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19 K25 S19 S5 K5">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19:I25 I13 I5:I7">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42 W71:X71 W56:X62 AE29:AE36 AE25 AE19">
      <formula1>-2147483647</formula1>
      <formula2>2147483647</formula2>
    </dataValidation>
    <dataValidation type="list" allowBlank="1" showInputMessage="1" showErrorMessage="1" sqref="H49:H53 H147:H154 P95:P96 H108:H126 P100:P112 P88 P53:P72 P127:P146 P155:P191 P75:P84 H68:H75 H80:H99 H14:H18 P18:P51 P12:P16 H8:H12 P5:P1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71" zoomScaleNormal="71" workbookViewId="0">
      <pane xSplit="12" ySplit="2" topLeftCell="AQ3" activePane="bottomRight" state="frozen"/>
      <selection pane="topRight" activeCell="M1" sqref="M1"/>
      <selection pane="bottomLeft" activeCell="A3" sqref="A3"/>
      <selection pane="bottomRight" activeCell="AS18" sqref="AS18"/>
    </sheetView>
  </sheetViews>
  <sheetFormatPr baseColWidth="10" defaultRowHeight="69" customHeight="1" outlineLevelCol="1" x14ac:dyDescent="0.25"/>
  <cols>
    <col min="1" max="7" width="11.42578125" style="464" customWidth="1" outlineLevel="1"/>
    <col min="8" max="8" width="9.42578125" style="464" customWidth="1"/>
    <col min="9" max="9" width="9.7109375" style="464" customWidth="1"/>
    <col min="10" max="11" width="11.42578125" style="464" customWidth="1"/>
    <col min="12" max="22" width="11.42578125" style="464"/>
    <col min="23" max="23" width="12" style="464" customWidth="1"/>
    <col min="24" max="24" width="12" style="739" customWidth="1"/>
    <col min="25" max="31" width="11.42578125" style="464"/>
    <col min="32" max="33" width="12.85546875" style="464" customWidth="1"/>
    <col min="34" max="51" width="11.42578125" style="464" customWidth="1"/>
    <col min="52" max="60" width="11.42578125" style="464" hidden="1" customWidth="1" outlineLevel="1"/>
    <col min="61" max="61" width="11.42578125" style="464" customWidth="1" collapsed="1"/>
    <col min="62" max="16384" width="11.42578125" style="464"/>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901"/>
      <c r="AH1" s="899" t="s">
        <v>860</v>
      </c>
      <c r="AI1" s="899"/>
      <c r="AJ1" s="899"/>
      <c r="AK1" s="899"/>
      <c r="AL1" s="899"/>
      <c r="AM1" s="899"/>
      <c r="AN1" s="899"/>
      <c r="AO1" s="899"/>
      <c r="AP1" s="717"/>
      <c r="AQ1" s="926" t="s">
        <v>861</v>
      </c>
      <c r="AR1" s="926"/>
      <c r="AS1" s="926"/>
      <c r="AT1" s="926"/>
      <c r="AU1" s="926"/>
      <c r="AV1" s="926"/>
      <c r="AW1" s="926"/>
      <c r="AX1" s="926"/>
      <c r="AY1" s="723"/>
      <c r="AZ1" s="920" t="s">
        <v>862</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719"/>
      <c r="AH2" s="898" t="s">
        <v>30</v>
      </c>
      <c r="AI2" s="898" t="s">
        <v>31</v>
      </c>
      <c r="AJ2" s="898" t="s">
        <v>32</v>
      </c>
      <c r="AK2" s="898" t="s">
        <v>33</v>
      </c>
      <c r="AL2" s="898" t="s">
        <v>74</v>
      </c>
      <c r="AM2" s="898" t="s">
        <v>34</v>
      </c>
      <c r="AN2" s="898" t="s">
        <v>35</v>
      </c>
      <c r="AO2" s="898" t="s">
        <v>36</v>
      </c>
      <c r="AP2" s="720"/>
      <c r="AQ2" s="904" t="s">
        <v>37</v>
      </c>
      <c r="AR2" s="904" t="s">
        <v>38</v>
      </c>
      <c r="AS2" s="904" t="s">
        <v>39</v>
      </c>
      <c r="AT2" s="904" t="s">
        <v>40</v>
      </c>
      <c r="AU2" s="904" t="s">
        <v>75</v>
      </c>
      <c r="AV2" s="904" t="s">
        <v>41</v>
      </c>
      <c r="AW2" s="904" t="s">
        <v>42</v>
      </c>
      <c r="AX2" s="904" t="s">
        <v>43</v>
      </c>
      <c r="AY2" s="722"/>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718" t="s">
        <v>49</v>
      </c>
      <c r="L3" s="718" t="s">
        <v>70</v>
      </c>
      <c r="M3" s="718" t="s">
        <v>71</v>
      </c>
      <c r="N3" s="890"/>
      <c r="O3" s="890"/>
      <c r="P3" s="890"/>
      <c r="Q3" s="890"/>
      <c r="R3" s="890"/>
      <c r="S3" s="890"/>
      <c r="T3" s="890"/>
      <c r="U3" s="890"/>
      <c r="V3" s="890"/>
      <c r="W3" s="890"/>
      <c r="X3" s="749" t="s">
        <v>1171</v>
      </c>
      <c r="Y3" s="900"/>
      <c r="Z3" s="900"/>
      <c r="AA3" s="900"/>
      <c r="AB3" s="900"/>
      <c r="AC3" s="900"/>
      <c r="AD3" s="900"/>
      <c r="AE3" s="900"/>
      <c r="AF3" s="900"/>
      <c r="AG3" s="719" t="s">
        <v>44</v>
      </c>
      <c r="AH3" s="898"/>
      <c r="AI3" s="898"/>
      <c r="AJ3" s="898"/>
      <c r="AK3" s="898"/>
      <c r="AL3" s="898"/>
      <c r="AM3" s="898"/>
      <c r="AN3" s="898"/>
      <c r="AO3" s="898"/>
      <c r="AP3" s="720" t="s">
        <v>44</v>
      </c>
      <c r="AQ3" s="904"/>
      <c r="AR3" s="904"/>
      <c r="AS3" s="904"/>
      <c r="AT3" s="904"/>
      <c r="AU3" s="904"/>
      <c r="AV3" s="904"/>
      <c r="AW3" s="904"/>
      <c r="AX3" s="904"/>
      <c r="AY3" s="722" t="s">
        <v>44</v>
      </c>
      <c r="AZ3" s="889"/>
      <c r="BA3" s="889"/>
      <c r="BB3" s="889"/>
      <c r="BC3" s="889"/>
      <c r="BD3" s="889"/>
      <c r="BE3" s="889"/>
      <c r="BF3" s="889"/>
      <c r="BG3" s="889"/>
      <c r="BH3" s="903"/>
      <c r="BI3" s="903"/>
      <c r="BJ3" s="903"/>
      <c r="BK3" s="903"/>
      <c r="BL3" s="902"/>
    </row>
    <row r="4" spans="1:64" ht="117" customHeight="1" x14ac:dyDescent="0.25">
      <c r="A4" s="449" t="s">
        <v>50</v>
      </c>
      <c r="B4" s="449" t="s">
        <v>51</v>
      </c>
      <c r="C4" s="449" t="s">
        <v>52</v>
      </c>
      <c r="D4" s="449" t="s">
        <v>53</v>
      </c>
      <c r="E4" s="449" t="s">
        <v>54</v>
      </c>
      <c r="F4" s="449" t="s">
        <v>51</v>
      </c>
      <c r="G4" s="449" t="s">
        <v>55</v>
      </c>
      <c r="H4" s="449" t="s">
        <v>52</v>
      </c>
      <c r="I4" s="449" t="s">
        <v>56</v>
      </c>
      <c r="J4" s="450" t="s">
        <v>57</v>
      </c>
      <c r="K4" s="450" t="s">
        <v>58</v>
      </c>
      <c r="L4" s="450"/>
      <c r="M4" s="450" t="s">
        <v>59</v>
      </c>
      <c r="N4" s="450" t="s">
        <v>52</v>
      </c>
      <c r="O4" s="450" t="s">
        <v>60</v>
      </c>
      <c r="P4" s="450" t="s">
        <v>52</v>
      </c>
      <c r="Q4" s="450" t="s">
        <v>60</v>
      </c>
      <c r="R4" s="450" t="s">
        <v>61</v>
      </c>
      <c r="S4" s="450" t="s">
        <v>62</v>
      </c>
      <c r="T4" s="450" t="s">
        <v>52</v>
      </c>
      <c r="U4" s="450" t="s">
        <v>63</v>
      </c>
      <c r="V4" s="450" t="s">
        <v>51</v>
      </c>
      <c r="W4" s="450" t="s">
        <v>51</v>
      </c>
      <c r="X4" s="450" t="s">
        <v>51</v>
      </c>
      <c r="Y4" s="451" t="s">
        <v>51</v>
      </c>
      <c r="Z4" s="451" t="s">
        <v>64</v>
      </c>
      <c r="AA4" s="451" t="s">
        <v>65</v>
      </c>
      <c r="AB4" s="451" t="s">
        <v>66</v>
      </c>
      <c r="AC4" s="451" t="s">
        <v>66</v>
      </c>
      <c r="AD4" s="451" t="s">
        <v>60</v>
      </c>
      <c r="AE4" s="451" t="s">
        <v>67</v>
      </c>
      <c r="AF4" s="451" t="s">
        <v>52</v>
      </c>
      <c r="AG4" s="451" t="s">
        <v>68</v>
      </c>
      <c r="AH4" s="452" t="s">
        <v>51</v>
      </c>
      <c r="AI4" s="452" t="s">
        <v>64</v>
      </c>
      <c r="AJ4" s="452" t="s">
        <v>65</v>
      </c>
      <c r="AK4" s="452" t="s">
        <v>66</v>
      </c>
      <c r="AL4" s="452" t="s">
        <v>66</v>
      </c>
      <c r="AM4" s="452" t="s">
        <v>60</v>
      </c>
      <c r="AN4" s="452" t="s">
        <v>67</v>
      </c>
      <c r="AO4" s="452" t="s">
        <v>52</v>
      </c>
      <c r="AP4" s="452"/>
      <c r="AQ4" s="724" t="s">
        <v>51</v>
      </c>
      <c r="AR4" s="724" t="s">
        <v>64</v>
      </c>
      <c r="AS4" s="724" t="s">
        <v>65</v>
      </c>
      <c r="AT4" s="724" t="s">
        <v>66</v>
      </c>
      <c r="AU4" s="724" t="s">
        <v>66</v>
      </c>
      <c r="AV4" s="724" t="s">
        <v>60</v>
      </c>
      <c r="AW4" s="724" t="s">
        <v>67</v>
      </c>
      <c r="AX4" s="724" t="s">
        <v>52</v>
      </c>
      <c r="AY4" s="724"/>
      <c r="AZ4" s="449" t="s">
        <v>51</v>
      </c>
      <c r="BA4" s="449" t="s">
        <v>64</v>
      </c>
      <c r="BB4" s="449" t="s">
        <v>65</v>
      </c>
      <c r="BC4" s="449" t="s">
        <v>66</v>
      </c>
      <c r="BD4" s="449" t="s">
        <v>66</v>
      </c>
      <c r="BE4" s="449" t="s">
        <v>60</v>
      </c>
      <c r="BF4" s="449" t="s">
        <v>67</v>
      </c>
      <c r="BG4" s="449" t="s">
        <v>52</v>
      </c>
      <c r="BH4" s="721" t="s">
        <v>68</v>
      </c>
      <c r="BI4" s="721"/>
      <c r="BJ4" s="721" t="s">
        <v>68</v>
      </c>
      <c r="BK4" s="721"/>
      <c r="BL4" s="902"/>
    </row>
    <row r="5" spans="1:64" ht="35.1" customHeight="1" x14ac:dyDescent="0.25">
      <c r="A5" s="542"/>
      <c r="B5" s="542"/>
      <c r="C5" s="548" t="s">
        <v>154</v>
      </c>
      <c r="D5" s="542"/>
      <c r="E5" s="912" t="s">
        <v>298</v>
      </c>
      <c r="F5" s="542"/>
      <c r="G5" s="542">
        <v>1</v>
      </c>
      <c r="H5" s="543" t="s">
        <v>721</v>
      </c>
      <c r="I5" s="544" t="s">
        <v>299</v>
      </c>
      <c r="J5" s="545"/>
      <c r="K5" s="545"/>
      <c r="L5" s="546"/>
      <c r="M5" s="547"/>
      <c r="N5" s="548" t="s">
        <v>69</v>
      </c>
      <c r="O5" s="548" t="str">
        <f>IF(H5="","",VLOOKUP(H5,'[1]Procedimientos Publicar'!$C$6:$E$85,3,FALSE))</f>
        <v>SECRETARIA GENERAL</v>
      </c>
      <c r="P5" s="548" t="s">
        <v>297</v>
      </c>
      <c r="Q5" s="542"/>
      <c r="R5" s="542"/>
      <c r="S5" s="546"/>
      <c r="T5" s="549">
        <v>1</v>
      </c>
      <c r="U5" s="542"/>
      <c r="V5" s="550"/>
      <c r="W5" s="550"/>
      <c r="X5" s="550"/>
      <c r="Y5" s="551">
        <v>43830</v>
      </c>
      <c r="Z5" s="552"/>
      <c r="AA5" s="542"/>
      <c r="AB5" s="553" t="str">
        <f t="shared" ref="AB5:AB18" si="0">(IF(AA5="","",IF(OR($M5=0,$M5="",$Y5=""),"",AA5/$M5)))</f>
        <v/>
      </c>
      <c r="AC5" s="554" t="str">
        <f t="shared" ref="AC5:AC18" si="1">(IF(OR($T5="",AB5=""),"",IF(OR($T5=0,AB5=0),0,IF((AB5*100%)/$T5&gt;100%,100%,(AB5*100%)/$T5))))</f>
        <v/>
      </c>
      <c r="AD5" s="460" t="str">
        <f t="shared" ref="AD5:AD18" si="2">IF(AA5="","",IF(AC5&lt;100%, IF(AC5&lt;25%, "ALERTA","EN TERMINO"), IF(AC5=100%, "OK", "EN TERMINO")))</f>
        <v/>
      </c>
      <c r="AE5" s="465" t="s">
        <v>331</v>
      </c>
      <c r="AG5" s="462" t="str">
        <f t="shared" ref="AG5:AG18" si="3">IF(AC5=100%,IF(AC5&gt;25%,"CUMPLIDA","PENDIENTE"),IF(AC5&lt;25%,"INCUMPLIDA","PENDIENTE"))</f>
        <v>PENDIENTE</v>
      </c>
      <c r="AH5" s="728">
        <v>44012</v>
      </c>
      <c r="AN5" s="754" t="s">
        <v>1078</v>
      </c>
      <c r="AO5" s="461"/>
      <c r="BH5" s="741"/>
      <c r="BJ5" s="779" t="s">
        <v>1301</v>
      </c>
    </row>
    <row r="6" spans="1:64" ht="35.1" customHeight="1" x14ac:dyDescent="0.25">
      <c r="A6" s="542"/>
      <c r="B6" s="542"/>
      <c r="C6" s="548" t="s">
        <v>154</v>
      </c>
      <c r="D6" s="542"/>
      <c r="E6" s="912"/>
      <c r="F6" s="542"/>
      <c r="G6" s="542">
        <v>2</v>
      </c>
      <c r="H6" s="543" t="s">
        <v>721</v>
      </c>
      <c r="I6" s="544" t="s">
        <v>300</v>
      </c>
      <c r="J6" s="555"/>
      <c r="K6" s="545"/>
      <c r="L6" s="546"/>
      <c r="M6" s="556"/>
      <c r="N6" s="548" t="s">
        <v>69</v>
      </c>
      <c r="O6" s="548" t="str">
        <f>IF(H6="","",VLOOKUP(H6,'[1]Procedimientos Publicar'!$C$6:$E$85,3,FALSE))</f>
        <v>SECRETARIA GENERAL</v>
      </c>
      <c r="P6" s="548" t="s">
        <v>297</v>
      </c>
      <c r="Q6" s="542"/>
      <c r="R6" s="542"/>
      <c r="S6" s="546"/>
      <c r="T6" s="549">
        <v>1</v>
      </c>
      <c r="U6" s="542"/>
      <c r="V6" s="557"/>
      <c r="W6" s="557"/>
      <c r="X6" s="557"/>
      <c r="Y6" s="551">
        <v>43830</v>
      </c>
      <c r="Z6" s="552"/>
      <c r="AA6" s="542"/>
      <c r="AB6" s="553" t="str">
        <f t="shared" si="0"/>
        <v/>
      </c>
      <c r="AC6" s="554" t="str">
        <f t="shared" si="1"/>
        <v/>
      </c>
      <c r="AD6" s="460" t="str">
        <f t="shared" si="2"/>
        <v/>
      </c>
      <c r="AE6" s="465" t="s">
        <v>331</v>
      </c>
      <c r="AG6" s="462" t="str">
        <f t="shared" si="3"/>
        <v>PENDIENTE</v>
      </c>
      <c r="AH6" s="728">
        <v>44012</v>
      </c>
      <c r="AN6" s="754" t="s">
        <v>1078</v>
      </c>
      <c r="BH6" s="741"/>
      <c r="BJ6" s="779" t="s">
        <v>1301</v>
      </c>
    </row>
    <row r="7" spans="1:64" ht="35.1" customHeight="1" x14ac:dyDescent="0.25">
      <c r="A7" s="542"/>
      <c r="B7" s="542"/>
      <c r="C7" s="548" t="s">
        <v>154</v>
      </c>
      <c r="D7" s="542"/>
      <c r="E7" s="912"/>
      <c r="F7" s="542"/>
      <c r="G7" s="542">
        <v>3</v>
      </c>
      <c r="H7" s="543" t="s">
        <v>721</v>
      </c>
      <c r="I7" s="558" t="s">
        <v>301</v>
      </c>
      <c r="J7" s="558" t="s">
        <v>309</v>
      </c>
      <c r="K7" s="552" t="s">
        <v>347</v>
      </c>
      <c r="L7" s="546" t="s">
        <v>318</v>
      </c>
      <c r="M7" s="547">
        <v>5</v>
      </c>
      <c r="N7" s="548" t="s">
        <v>69</v>
      </c>
      <c r="O7" s="548" t="str">
        <f>IF(H7="","",VLOOKUP(H7,'[1]Procedimientos Publicar'!$C$6:$E$85,3,FALSE))</f>
        <v>SECRETARIA GENERAL</v>
      </c>
      <c r="P7" s="548" t="s">
        <v>297</v>
      </c>
      <c r="Q7" s="542"/>
      <c r="R7" s="542"/>
      <c r="S7" s="552"/>
      <c r="T7" s="549">
        <v>1</v>
      </c>
      <c r="U7" s="542"/>
      <c r="V7" s="550">
        <v>43374</v>
      </c>
      <c r="W7" s="550">
        <v>43769</v>
      </c>
      <c r="X7" s="550"/>
      <c r="Y7" s="551">
        <v>43830</v>
      </c>
      <c r="Z7" s="552" t="s">
        <v>324</v>
      </c>
      <c r="AA7" s="542">
        <v>4</v>
      </c>
      <c r="AB7" s="553">
        <f t="shared" si="0"/>
        <v>0.8</v>
      </c>
      <c r="AC7" s="554">
        <f t="shared" si="1"/>
        <v>0.8</v>
      </c>
      <c r="AD7" s="460" t="str">
        <f t="shared" si="2"/>
        <v>EN TERMINO</v>
      </c>
      <c r="AE7" s="559" t="s">
        <v>340</v>
      </c>
      <c r="AG7" s="462" t="str">
        <f t="shared" si="3"/>
        <v>PENDIENTE</v>
      </c>
      <c r="AH7" s="728">
        <v>44012</v>
      </c>
      <c r="AN7" s="754" t="s">
        <v>1078</v>
      </c>
      <c r="BH7" s="741"/>
      <c r="BJ7" s="779" t="s">
        <v>1301</v>
      </c>
    </row>
    <row r="8" spans="1:64" ht="35.1" customHeight="1" x14ac:dyDescent="0.25">
      <c r="A8" s="542"/>
      <c r="B8" s="542"/>
      <c r="C8" s="548" t="s">
        <v>154</v>
      </c>
      <c r="D8" s="542"/>
      <c r="E8" s="912"/>
      <c r="F8" s="542"/>
      <c r="G8" s="542">
        <v>4</v>
      </c>
      <c r="H8" s="543" t="s">
        <v>721</v>
      </c>
      <c r="I8" s="260" t="s">
        <v>302</v>
      </c>
      <c r="J8" s="552" t="s">
        <v>310</v>
      </c>
      <c r="K8" s="552" t="s">
        <v>348</v>
      </c>
      <c r="L8" s="123" t="s">
        <v>319</v>
      </c>
      <c r="M8" s="562">
        <v>12</v>
      </c>
      <c r="N8" s="548" t="s">
        <v>69</v>
      </c>
      <c r="O8" s="548" t="str">
        <f>IF(H8="","",VLOOKUP(H8,'[1]Procedimientos Publicar'!$C$6:$E$85,3,FALSE))</f>
        <v>SECRETARIA GENERAL</v>
      </c>
      <c r="P8" s="548" t="s">
        <v>297</v>
      </c>
      <c r="Q8" s="542"/>
      <c r="R8" s="542"/>
      <c r="S8" s="552"/>
      <c r="T8" s="549">
        <v>1</v>
      </c>
      <c r="U8" s="542"/>
      <c r="V8" s="550">
        <v>43101</v>
      </c>
      <c r="W8" s="550">
        <v>43830</v>
      </c>
      <c r="X8" s="550"/>
      <c r="Y8" s="551">
        <v>43830</v>
      </c>
      <c r="Z8" s="552" t="s">
        <v>325</v>
      </c>
      <c r="AA8" s="542">
        <v>12</v>
      </c>
      <c r="AB8" s="553">
        <f t="shared" si="0"/>
        <v>1</v>
      </c>
      <c r="AC8" s="554">
        <f t="shared" si="1"/>
        <v>1</v>
      </c>
      <c r="AD8" s="460" t="str">
        <f t="shared" si="2"/>
        <v>OK</v>
      </c>
      <c r="AE8" s="63" t="s">
        <v>332</v>
      </c>
      <c r="AG8" s="462" t="str">
        <f t="shared" si="3"/>
        <v>CUMPLIDA</v>
      </c>
      <c r="BH8" s="462" t="str">
        <f t="shared" ref="BH8:BH18" si="4">IF(AC8=100%,"CUMPLIDA","INCUMPLIDA")</f>
        <v>CUMPLIDA</v>
      </c>
      <c r="BJ8" s="726" t="str">
        <f t="shared" ref="BJ8:BJ18" si="5">IF(AG8="CUMPLIDA","CERRADO","ABIERTO")</f>
        <v>CERRADO</v>
      </c>
    </row>
    <row r="9" spans="1:64" ht="35.1" customHeight="1" x14ac:dyDescent="0.25">
      <c r="A9" s="542"/>
      <c r="B9" s="542"/>
      <c r="C9" s="548" t="s">
        <v>154</v>
      </c>
      <c r="D9" s="542"/>
      <c r="E9" s="912"/>
      <c r="F9" s="542"/>
      <c r="G9" s="542">
        <v>5</v>
      </c>
      <c r="H9" s="543" t="s">
        <v>721</v>
      </c>
      <c r="I9" s="544" t="s">
        <v>303</v>
      </c>
      <c r="J9" s="552"/>
      <c r="K9" s="552" t="s">
        <v>349</v>
      </c>
      <c r="L9" s="122" t="s">
        <v>320</v>
      </c>
      <c r="M9" s="563">
        <v>1</v>
      </c>
      <c r="N9" s="548" t="s">
        <v>69</v>
      </c>
      <c r="O9" s="548" t="str">
        <f>IF(H9="","",VLOOKUP(H9,'[1]Procedimientos Publicar'!$C$6:$E$85,3,FALSE))</f>
        <v>SECRETARIA GENERAL</v>
      </c>
      <c r="P9" s="548" t="s">
        <v>297</v>
      </c>
      <c r="Q9" s="542"/>
      <c r="R9" s="542"/>
      <c r="S9" s="552"/>
      <c r="T9" s="549">
        <v>1</v>
      </c>
      <c r="U9" s="542"/>
      <c r="V9" s="550"/>
      <c r="W9" s="116"/>
      <c r="X9" s="116"/>
      <c r="Y9" s="551">
        <v>43830</v>
      </c>
      <c r="Z9" s="552" t="s">
        <v>326</v>
      </c>
      <c r="AA9" s="542">
        <v>1</v>
      </c>
      <c r="AB9" s="553">
        <f t="shared" si="0"/>
        <v>1</v>
      </c>
      <c r="AC9" s="554">
        <f t="shared" si="1"/>
        <v>1</v>
      </c>
      <c r="AD9" s="460" t="str">
        <f t="shared" si="2"/>
        <v>OK</v>
      </c>
      <c r="AE9" s="125" t="s">
        <v>333</v>
      </c>
      <c r="AG9" s="462" t="str">
        <f t="shared" si="3"/>
        <v>CUMPLIDA</v>
      </c>
      <c r="BH9" s="462" t="str">
        <f t="shared" si="4"/>
        <v>CUMPLIDA</v>
      </c>
      <c r="BJ9" s="726" t="str">
        <f t="shared" si="5"/>
        <v>CERRADO</v>
      </c>
    </row>
    <row r="10" spans="1:64" ht="35.1" customHeight="1" x14ac:dyDescent="0.25">
      <c r="A10" s="542"/>
      <c r="B10" s="542"/>
      <c r="C10" s="548" t="s">
        <v>154</v>
      </c>
      <c r="D10" s="542"/>
      <c r="E10" s="912"/>
      <c r="F10" s="542"/>
      <c r="G10" s="542">
        <v>7</v>
      </c>
      <c r="H10" s="543" t="s">
        <v>721</v>
      </c>
      <c r="I10" s="558" t="s">
        <v>304</v>
      </c>
      <c r="J10" s="552" t="s">
        <v>311</v>
      </c>
      <c r="K10" s="560" t="s">
        <v>704</v>
      </c>
      <c r="L10" s="560" t="s">
        <v>316</v>
      </c>
      <c r="M10" s="547">
        <v>2</v>
      </c>
      <c r="N10" s="548" t="s">
        <v>69</v>
      </c>
      <c r="O10" s="548" t="str">
        <f>IF(H10="","",VLOOKUP(H10,'[1]Procedimientos Publicar'!$C$6:$E$85,3,FALSE))</f>
        <v>SECRETARIA GENERAL</v>
      </c>
      <c r="P10" s="548" t="s">
        <v>297</v>
      </c>
      <c r="Q10" s="542"/>
      <c r="R10" s="542"/>
      <c r="S10" s="560"/>
      <c r="T10" s="549">
        <v>1</v>
      </c>
      <c r="U10" s="542"/>
      <c r="V10" s="550">
        <v>43101</v>
      </c>
      <c r="W10" s="550">
        <v>43830</v>
      </c>
      <c r="X10" s="550"/>
      <c r="Y10" s="551">
        <v>43830</v>
      </c>
      <c r="Z10" s="552" t="s">
        <v>327</v>
      </c>
      <c r="AA10" s="542">
        <v>1</v>
      </c>
      <c r="AB10" s="553">
        <f t="shared" si="0"/>
        <v>0.5</v>
      </c>
      <c r="AC10" s="554">
        <f t="shared" si="1"/>
        <v>0.5</v>
      </c>
      <c r="AD10" s="460" t="str">
        <f t="shared" si="2"/>
        <v>EN TERMINO</v>
      </c>
      <c r="AE10" s="559" t="s">
        <v>334</v>
      </c>
      <c r="AG10" s="462" t="str">
        <f t="shared" si="3"/>
        <v>PENDIENTE</v>
      </c>
      <c r="AH10" s="728">
        <v>44012</v>
      </c>
      <c r="AI10" s="561"/>
      <c r="AJ10" s="561"/>
      <c r="AK10" s="561"/>
      <c r="AL10" s="561"/>
      <c r="AM10" s="561"/>
      <c r="AN10" s="754" t="s">
        <v>1078</v>
      </c>
      <c r="AO10" s="561"/>
      <c r="AP10" s="561"/>
      <c r="AQ10" s="561"/>
      <c r="AR10" s="561"/>
      <c r="AS10" s="561"/>
      <c r="AT10" s="561"/>
      <c r="AU10" s="561"/>
      <c r="AV10" s="561"/>
      <c r="AW10" s="561"/>
      <c r="AX10" s="561"/>
      <c r="AY10" s="561"/>
      <c r="AZ10" s="561"/>
      <c r="BA10" s="561"/>
      <c r="BB10" s="561"/>
      <c r="BC10" s="561"/>
      <c r="BD10" s="561"/>
      <c r="BE10" s="561"/>
      <c r="BF10" s="561"/>
      <c r="BG10" s="561"/>
      <c r="BH10" s="741"/>
      <c r="BJ10" s="779" t="s">
        <v>1301</v>
      </c>
    </row>
    <row r="11" spans="1:64" ht="35.1" customHeight="1" x14ac:dyDescent="0.25">
      <c r="A11" s="542"/>
      <c r="B11" s="542"/>
      <c r="C11" s="548" t="s">
        <v>154</v>
      </c>
      <c r="D11" s="542"/>
      <c r="E11" s="912"/>
      <c r="F11" s="542"/>
      <c r="G11" s="542">
        <v>8</v>
      </c>
      <c r="H11" s="543" t="s">
        <v>721</v>
      </c>
      <c r="I11" s="544" t="s">
        <v>305</v>
      </c>
      <c r="J11" s="552" t="s">
        <v>312</v>
      </c>
      <c r="K11" s="552" t="s">
        <v>350</v>
      </c>
      <c r="L11" s="552" t="s">
        <v>321</v>
      </c>
      <c r="M11" s="562">
        <v>12</v>
      </c>
      <c r="N11" s="548" t="s">
        <v>69</v>
      </c>
      <c r="O11" s="548" t="str">
        <f>IF(H11="","",VLOOKUP(H11,'[1]Procedimientos Publicar'!$C$6:$E$85,3,FALSE))</f>
        <v>SECRETARIA GENERAL</v>
      </c>
      <c r="P11" s="548" t="s">
        <v>297</v>
      </c>
      <c r="Q11" s="542"/>
      <c r="R11" s="542"/>
      <c r="S11" s="552"/>
      <c r="T11" s="549">
        <v>1</v>
      </c>
      <c r="U11" s="542"/>
      <c r="V11" s="550">
        <v>43101</v>
      </c>
      <c r="W11" s="550">
        <v>43830</v>
      </c>
      <c r="X11" s="550"/>
      <c r="Y11" s="551">
        <v>43830</v>
      </c>
      <c r="Z11" s="552" t="s">
        <v>328</v>
      </c>
      <c r="AA11" s="542">
        <v>12</v>
      </c>
      <c r="AB11" s="553">
        <f t="shared" si="0"/>
        <v>1</v>
      </c>
      <c r="AC11" s="554">
        <f t="shared" si="1"/>
        <v>1</v>
      </c>
      <c r="AD11" s="460" t="str">
        <f t="shared" si="2"/>
        <v>OK</v>
      </c>
      <c r="AE11" s="125" t="s">
        <v>335</v>
      </c>
      <c r="AG11" s="462" t="str">
        <f t="shared" si="3"/>
        <v>CUMPLIDA</v>
      </c>
      <c r="BH11" s="462" t="str">
        <f t="shared" si="4"/>
        <v>CUMPLIDA</v>
      </c>
      <c r="BJ11" s="726" t="str">
        <f t="shared" si="5"/>
        <v>CERRADO</v>
      </c>
    </row>
    <row r="12" spans="1:64" ht="35.1" customHeight="1" x14ac:dyDescent="0.25">
      <c r="A12" s="542"/>
      <c r="B12" s="542"/>
      <c r="C12" s="548" t="s">
        <v>154</v>
      </c>
      <c r="D12" s="542"/>
      <c r="E12" s="912"/>
      <c r="F12" s="542"/>
      <c r="G12" s="542">
        <v>9</v>
      </c>
      <c r="H12" s="543" t="s">
        <v>721</v>
      </c>
      <c r="I12" s="544" t="s">
        <v>306</v>
      </c>
      <c r="J12" s="552" t="s">
        <v>313</v>
      </c>
      <c r="K12" s="552" t="s">
        <v>351</v>
      </c>
      <c r="L12" s="552" t="s">
        <v>322</v>
      </c>
      <c r="M12" s="562">
        <v>1</v>
      </c>
      <c r="N12" s="548" t="s">
        <v>69</v>
      </c>
      <c r="O12" s="548" t="str">
        <f>IF(H12="","",VLOOKUP(H12,'[1]Procedimientos Publicar'!$C$6:$E$85,3,FALSE))</f>
        <v>SECRETARIA GENERAL</v>
      </c>
      <c r="P12" s="548" t="s">
        <v>297</v>
      </c>
      <c r="Q12" s="542"/>
      <c r="R12" s="542"/>
      <c r="S12" s="552"/>
      <c r="T12" s="549">
        <v>1</v>
      </c>
      <c r="U12" s="542"/>
      <c r="V12" s="550">
        <v>43101</v>
      </c>
      <c r="W12" s="550">
        <v>43830</v>
      </c>
      <c r="X12" s="550"/>
      <c r="Y12" s="551">
        <v>43830</v>
      </c>
      <c r="Z12" s="552" t="s">
        <v>338</v>
      </c>
      <c r="AA12" s="542">
        <v>0.5</v>
      </c>
      <c r="AB12" s="553">
        <f t="shared" si="0"/>
        <v>0.5</v>
      </c>
      <c r="AC12" s="554">
        <f t="shared" si="1"/>
        <v>0.5</v>
      </c>
      <c r="AD12" s="460" t="str">
        <f t="shared" si="2"/>
        <v>EN TERMINO</v>
      </c>
      <c r="AE12" s="559" t="s">
        <v>337</v>
      </c>
      <c r="AG12" s="462" t="str">
        <f t="shared" si="3"/>
        <v>PENDIENTE</v>
      </c>
      <c r="AH12" s="728">
        <v>44012</v>
      </c>
      <c r="AN12" s="754" t="s">
        <v>1078</v>
      </c>
      <c r="BH12" s="741"/>
      <c r="BJ12" s="779" t="s">
        <v>1301</v>
      </c>
    </row>
    <row r="13" spans="1:64" ht="35.1" customHeight="1" x14ac:dyDescent="0.25">
      <c r="A13" s="542"/>
      <c r="B13" s="542"/>
      <c r="C13" s="548" t="s">
        <v>154</v>
      </c>
      <c r="D13" s="542"/>
      <c r="E13" s="912"/>
      <c r="F13" s="542"/>
      <c r="G13" s="542">
        <v>11</v>
      </c>
      <c r="H13" s="543" t="s">
        <v>721</v>
      </c>
      <c r="I13" s="544" t="s">
        <v>307</v>
      </c>
      <c r="J13" s="552" t="s">
        <v>314</v>
      </c>
      <c r="K13" s="552"/>
      <c r="L13" s="552" t="s">
        <v>323</v>
      </c>
      <c r="M13" s="562">
        <v>1</v>
      </c>
      <c r="N13" s="548" t="s">
        <v>69</v>
      </c>
      <c r="O13" s="548" t="str">
        <f>IF(H13="","",VLOOKUP(H13,'[1]Procedimientos Publicar'!$C$6:$E$85,3,FALSE))</f>
        <v>SECRETARIA GENERAL</v>
      </c>
      <c r="P13" s="548" t="s">
        <v>297</v>
      </c>
      <c r="Q13" s="542"/>
      <c r="R13" s="542"/>
      <c r="S13" s="552"/>
      <c r="T13" s="549">
        <v>1</v>
      </c>
      <c r="U13" s="542"/>
      <c r="V13" s="550">
        <v>43101</v>
      </c>
      <c r="W13" s="550">
        <v>43830</v>
      </c>
      <c r="X13" s="550"/>
      <c r="Y13" s="551">
        <v>43830</v>
      </c>
      <c r="Z13" s="552" t="s">
        <v>329</v>
      </c>
      <c r="AA13" s="542">
        <v>1</v>
      </c>
      <c r="AB13" s="553">
        <f t="shared" si="0"/>
        <v>1</v>
      </c>
      <c r="AC13" s="554">
        <f t="shared" si="1"/>
        <v>1</v>
      </c>
      <c r="AD13" s="460" t="str">
        <f t="shared" si="2"/>
        <v>OK</v>
      </c>
      <c r="AE13" s="127" t="s">
        <v>336</v>
      </c>
      <c r="AG13" s="462" t="str">
        <f t="shared" si="3"/>
        <v>CUMPLIDA</v>
      </c>
      <c r="BH13" s="462" t="str">
        <f t="shared" si="4"/>
        <v>CUMPLIDA</v>
      </c>
      <c r="BJ13" s="726" t="str">
        <f t="shared" si="5"/>
        <v>CERRADO</v>
      </c>
    </row>
    <row r="14" spans="1:64" ht="35.1" customHeight="1" x14ac:dyDescent="0.25">
      <c r="A14" s="542"/>
      <c r="B14" s="542"/>
      <c r="C14" s="548" t="s">
        <v>154</v>
      </c>
      <c r="D14" s="542"/>
      <c r="E14" s="912"/>
      <c r="F14" s="542"/>
      <c r="G14" s="542">
        <v>12</v>
      </c>
      <c r="H14" s="543" t="s">
        <v>721</v>
      </c>
      <c r="I14" s="544" t="s">
        <v>308</v>
      </c>
      <c r="J14" s="560" t="s">
        <v>315</v>
      </c>
      <c r="K14" s="560" t="s">
        <v>352</v>
      </c>
      <c r="L14" s="560" t="s">
        <v>317</v>
      </c>
      <c r="M14" s="563">
        <v>1</v>
      </c>
      <c r="N14" s="548" t="s">
        <v>69</v>
      </c>
      <c r="O14" s="548" t="str">
        <f>IF(H14="","",VLOOKUP(H14,'[1]Procedimientos Publicar'!$C$6:$E$85,3,FALSE))</f>
        <v>SECRETARIA GENERAL</v>
      </c>
      <c r="P14" s="548" t="s">
        <v>297</v>
      </c>
      <c r="Q14" s="542"/>
      <c r="R14" s="542"/>
      <c r="S14" s="560"/>
      <c r="T14" s="549">
        <v>1</v>
      </c>
      <c r="U14" s="542"/>
      <c r="V14" s="550">
        <v>43770</v>
      </c>
      <c r="W14" s="550">
        <v>43830</v>
      </c>
      <c r="X14" s="550"/>
      <c r="Y14" s="551">
        <v>43830</v>
      </c>
      <c r="Z14" s="552" t="s">
        <v>330</v>
      </c>
      <c r="AA14" s="542">
        <v>0.5</v>
      </c>
      <c r="AB14" s="553">
        <f t="shared" si="0"/>
        <v>0.5</v>
      </c>
      <c r="AC14" s="554">
        <f t="shared" si="1"/>
        <v>0.5</v>
      </c>
      <c r="AD14" s="460" t="str">
        <f t="shared" si="2"/>
        <v>EN TERMINO</v>
      </c>
      <c r="AE14" s="559" t="s">
        <v>339</v>
      </c>
      <c r="AG14" s="462" t="str">
        <f t="shared" si="3"/>
        <v>PENDIENTE</v>
      </c>
      <c r="AH14" s="728">
        <v>44012</v>
      </c>
      <c r="AN14" s="754" t="s">
        <v>1078</v>
      </c>
      <c r="BH14" s="741"/>
      <c r="BJ14" s="779" t="s">
        <v>1301</v>
      </c>
    </row>
    <row r="15" spans="1:64" ht="35.1" customHeight="1" x14ac:dyDescent="0.25">
      <c r="A15" s="564"/>
      <c r="B15" s="564"/>
      <c r="C15" s="568" t="s">
        <v>154</v>
      </c>
      <c r="D15" s="564"/>
      <c r="E15" s="897" t="s">
        <v>341</v>
      </c>
      <c r="F15" s="564"/>
      <c r="G15" s="564">
        <v>1</v>
      </c>
      <c r="H15" s="565" t="s">
        <v>721</v>
      </c>
      <c r="I15" s="137" t="s">
        <v>342</v>
      </c>
      <c r="J15" s="567"/>
      <c r="K15" s="564"/>
      <c r="L15" s="564"/>
      <c r="M15" s="564">
        <v>1</v>
      </c>
      <c r="N15" s="568" t="s">
        <v>69</v>
      </c>
      <c r="O15" s="568" t="str">
        <f>IF(H15="","",VLOOKUP(H15,'[1]Procedimientos Publicar'!$C$6:$E$85,3,FALSE))</f>
        <v>SECRETARIA GENERAL</v>
      </c>
      <c r="P15" s="568" t="s">
        <v>297</v>
      </c>
      <c r="Q15" s="564"/>
      <c r="R15" s="564"/>
      <c r="S15" s="564"/>
      <c r="T15" s="569">
        <v>1</v>
      </c>
      <c r="U15" s="564"/>
      <c r="V15" s="564"/>
      <c r="W15" s="564"/>
      <c r="X15" s="564"/>
      <c r="Y15" s="570">
        <v>43830</v>
      </c>
      <c r="Z15" s="571" t="s">
        <v>353</v>
      </c>
      <c r="AA15" s="564">
        <v>1</v>
      </c>
      <c r="AB15" s="572">
        <f t="shared" si="0"/>
        <v>1</v>
      </c>
      <c r="AC15" s="573">
        <f t="shared" si="1"/>
        <v>1</v>
      </c>
      <c r="AD15" s="460" t="str">
        <f t="shared" si="2"/>
        <v>OK</v>
      </c>
      <c r="AE15" s="341" t="s">
        <v>358</v>
      </c>
      <c r="AG15" s="462" t="str">
        <f t="shared" si="3"/>
        <v>CUMPLIDA</v>
      </c>
      <c r="BH15" s="462" t="str">
        <f t="shared" si="4"/>
        <v>CUMPLIDA</v>
      </c>
      <c r="BJ15" s="726" t="str">
        <f t="shared" si="5"/>
        <v>CERRADO</v>
      </c>
    </row>
    <row r="16" spans="1:64" ht="35.1" customHeight="1" x14ac:dyDescent="0.25">
      <c r="A16" s="564"/>
      <c r="B16" s="564"/>
      <c r="C16" s="568" t="s">
        <v>154</v>
      </c>
      <c r="D16" s="564"/>
      <c r="E16" s="897"/>
      <c r="F16" s="564"/>
      <c r="G16" s="564">
        <v>2</v>
      </c>
      <c r="H16" s="565" t="s">
        <v>721</v>
      </c>
      <c r="I16" s="566" t="s">
        <v>343</v>
      </c>
      <c r="J16" s="567" t="s">
        <v>346</v>
      </c>
      <c r="K16" s="930" t="s">
        <v>1352</v>
      </c>
      <c r="L16" s="930" t="s">
        <v>1205</v>
      </c>
      <c r="M16" s="564">
        <v>1</v>
      </c>
      <c r="N16" s="568" t="s">
        <v>69</v>
      </c>
      <c r="O16" s="568" t="str">
        <f>IF(H16="","",VLOOKUP(H16,'[1]Procedimientos Publicar'!$C$6:$E$85,3,FALSE))</f>
        <v>SECRETARIA GENERAL</v>
      </c>
      <c r="P16" s="568" t="s">
        <v>297</v>
      </c>
      <c r="Q16" s="564"/>
      <c r="R16" s="564"/>
      <c r="S16" s="564"/>
      <c r="T16" s="569">
        <v>1</v>
      </c>
      <c r="U16" s="564"/>
      <c r="V16" s="564"/>
      <c r="W16" s="564"/>
      <c r="X16" s="564"/>
      <c r="Y16" s="570">
        <v>43830</v>
      </c>
      <c r="Z16" s="571" t="s">
        <v>354</v>
      </c>
      <c r="AA16" s="564"/>
      <c r="AB16" s="572" t="str">
        <f t="shared" si="0"/>
        <v/>
      </c>
      <c r="AC16" s="573" t="str">
        <f t="shared" si="1"/>
        <v/>
      </c>
      <c r="AD16" s="460" t="str">
        <f t="shared" si="2"/>
        <v/>
      </c>
      <c r="AE16" s="574" t="s">
        <v>356</v>
      </c>
      <c r="AG16" s="462" t="str">
        <f t="shared" si="3"/>
        <v>PENDIENTE</v>
      </c>
      <c r="AH16" s="728">
        <v>44012</v>
      </c>
      <c r="AN16" s="359" t="s">
        <v>1077</v>
      </c>
      <c r="AQ16" s="9">
        <v>44150</v>
      </c>
      <c r="AR16" s="928" t="s">
        <v>1353</v>
      </c>
      <c r="AS16" s="848">
        <v>1</v>
      </c>
      <c r="AT16" s="10">
        <f>(IF(AS16="","",IF(OR($M16=0,$M16="",AQ16=""),"",AS16/$M16)))</f>
        <v>1</v>
      </c>
      <c r="AU16" s="11">
        <f>(IF(OR($T16="",AT16=""),"",IF(OR($T16=0,AT16=0),0,IF((AT16*100%)/$T16&gt;100%,100%,(AT16*100%)/$T16))))</f>
        <v>1</v>
      </c>
      <c r="AV16" s="736" t="str">
        <f>IF(AS16="","",IF(AU16&lt;100%, IF(AU16&lt;75%, "ALERTA","EN TERMINO"), IF(AU16=100%, "OK", "EN TERMINO")))</f>
        <v>OK</v>
      </c>
      <c r="AW16" s="929" t="s">
        <v>1354</v>
      </c>
      <c r="AY16" s="738" t="str">
        <f>IF(AU16=100%,IF(AU16&gt;75%,"CUMPLIDA","PENDIENTE"),IF(AU16&lt;75%,"INCUMPLIDA","PENDIENTE"))</f>
        <v>CUMPLIDA</v>
      </c>
      <c r="BH16" s="741"/>
      <c r="BJ16" s="726" t="str">
        <f>IF(AY16="CUMPLIDA","CERRADO","ABIERTO")</f>
        <v>CERRADO</v>
      </c>
    </row>
    <row r="17" spans="1:62" ht="35.1" customHeight="1" x14ac:dyDescent="0.25">
      <c r="A17" s="564"/>
      <c r="B17" s="564"/>
      <c r="C17" s="568" t="s">
        <v>154</v>
      </c>
      <c r="D17" s="564"/>
      <c r="E17" s="897"/>
      <c r="F17" s="564"/>
      <c r="G17" s="564">
        <v>3</v>
      </c>
      <c r="H17" s="565" t="s">
        <v>721</v>
      </c>
      <c r="I17" s="566" t="s">
        <v>344</v>
      </c>
      <c r="J17" s="567"/>
      <c r="K17" s="930"/>
      <c r="L17" s="930"/>
      <c r="M17" s="564">
        <v>1</v>
      </c>
      <c r="N17" s="568" t="s">
        <v>69</v>
      </c>
      <c r="O17" s="568" t="str">
        <f>IF(H17="","",VLOOKUP(H17,'[1]Procedimientos Publicar'!$C$6:$E$85,3,FALSE))</f>
        <v>SECRETARIA GENERAL</v>
      </c>
      <c r="P17" s="568" t="s">
        <v>297</v>
      </c>
      <c r="Q17" s="564"/>
      <c r="R17" s="564"/>
      <c r="S17" s="564"/>
      <c r="T17" s="569">
        <v>1</v>
      </c>
      <c r="U17" s="564"/>
      <c r="V17" s="564"/>
      <c r="W17" s="564"/>
      <c r="X17" s="564"/>
      <c r="Y17" s="570">
        <v>43830</v>
      </c>
      <c r="Z17" s="571" t="s">
        <v>355</v>
      </c>
      <c r="AA17" s="564"/>
      <c r="AB17" s="572" t="str">
        <f t="shared" si="0"/>
        <v/>
      </c>
      <c r="AC17" s="573" t="str">
        <f t="shared" si="1"/>
        <v/>
      </c>
      <c r="AD17" s="460" t="str">
        <f t="shared" si="2"/>
        <v/>
      </c>
      <c r="AE17" s="574" t="s">
        <v>357</v>
      </c>
      <c r="AG17" s="462" t="str">
        <f t="shared" si="3"/>
        <v>PENDIENTE</v>
      </c>
      <c r="AH17" s="728">
        <v>44012</v>
      </c>
      <c r="AN17" s="359" t="s">
        <v>1077</v>
      </c>
      <c r="AQ17" s="9">
        <v>44150</v>
      </c>
      <c r="AR17" s="928"/>
      <c r="AS17" s="848">
        <v>1</v>
      </c>
      <c r="AT17" s="10">
        <f>(IF(AS17="","",IF(OR($M17=0,$M17="",AQ17=""),"",AS17/$M17)))</f>
        <v>1</v>
      </c>
      <c r="AU17" s="11">
        <f>(IF(OR($T17="",AT17=""),"",IF(OR($T17=0,AT17=0),0,IF((AT17*100%)/$T17&gt;100%,100%,(AT17*100%)/$T17))))</f>
        <v>1</v>
      </c>
      <c r="AV17" s="736" t="str">
        <f>IF(AS17="","",IF(AU17&lt;100%, IF(AU17&lt;75%, "ALERTA","EN TERMINO"), IF(AU17=100%, "OK", "EN TERMINO")))</f>
        <v>OK</v>
      </c>
      <c r="AW17" s="929"/>
      <c r="AY17" s="738" t="str">
        <f t="shared" ref="AY17" si="6">IF(AU17=100%,IF(AU17&gt;75%,"CUMPLIDA","PENDIENTE"),IF(AU17&lt;75%,"INCUMPLIDA","PENDIENTE"))</f>
        <v>CUMPLIDA</v>
      </c>
      <c r="BH17" s="741"/>
      <c r="BJ17" s="847" t="str">
        <f>IF(AY17="CUMPLIDA","CERRADO","ABIERTO")</f>
        <v>CERRADO</v>
      </c>
    </row>
    <row r="18" spans="1:62" ht="35.1" customHeight="1" x14ac:dyDescent="0.25">
      <c r="A18" s="564"/>
      <c r="B18" s="564"/>
      <c r="C18" s="568" t="s">
        <v>154</v>
      </c>
      <c r="D18" s="564"/>
      <c r="E18" s="897"/>
      <c r="F18" s="564"/>
      <c r="G18" s="564">
        <v>4</v>
      </c>
      <c r="H18" s="565" t="s">
        <v>721</v>
      </c>
      <c r="I18" s="566" t="s">
        <v>345</v>
      </c>
      <c r="J18" s="567"/>
      <c r="K18" s="564"/>
      <c r="L18" s="564"/>
      <c r="M18" s="564">
        <v>1</v>
      </c>
      <c r="N18" s="568" t="s">
        <v>69</v>
      </c>
      <c r="O18" s="568" t="str">
        <f>IF(H18="","",VLOOKUP(H18,'[1]Procedimientos Publicar'!$C$6:$E$85,3,FALSE))</f>
        <v>SECRETARIA GENERAL</v>
      </c>
      <c r="P18" s="568" t="s">
        <v>297</v>
      </c>
      <c r="Q18" s="564"/>
      <c r="R18" s="564"/>
      <c r="S18" s="564"/>
      <c r="T18" s="569">
        <v>1</v>
      </c>
      <c r="U18" s="564"/>
      <c r="V18" s="564"/>
      <c r="W18" s="564"/>
      <c r="X18" s="564"/>
      <c r="Y18" s="570">
        <v>43830</v>
      </c>
      <c r="Z18" s="571" t="s">
        <v>355</v>
      </c>
      <c r="AA18" s="564">
        <v>1</v>
      </c>
      <c r="AB18" s="572">
        <f t="shared" si="0"/>
        <v>1</v>
      </c>
      <c r="AC18" s="573">
        <f t="shared" si="1"/>
        <v>1</v>
      </c>
      <c r="AD18" s="460" t="str">
        <f t="shared" si="2"/>
        <v>OK</v>
      </c>
      <c r="AE18" s="341" t="s">
        <v>359</v>
      </c>
      <c r="AG18" s="462" t="str">
        <f t="shared" si="3"/>
        <v>CUMPLIDA</v>
      </c>
      <c r="BH18" s="462" t="str">
        <f t="shared" si="4"/>
        <v>CUMPLIDA</v>
      </c>
      <c r="BJ18" s="726" t="str">
        <f t="shared" si="5"/>
        <v>CERRADO</v>
      </c>
    </row>
    <row r="19" spans="1:62" s="847" customFormat="1" ht="69" customHeight="1" x14ac:dyDescent="0.25">
      <c r="A19" s="669"/>
      <c r="B19" s="669"/>
      <c r="C19" s="670" t="s">
        <v>154</v>
      </c>
      <c r="D19" s="669"/>
      <c r="E19" s="911" t="s">
        <v>875</v>
      </c>
      <c r="F19" s="669"/>
      <c r="G19" s="688">
        <v>1</v>
      </c>
      <c r="H19" s="671" t="s">
        <v>721</v>
      </c>
      <c r="I19" s="844" t="s">
        <v>876</v>
      </c>
      <c r="J19" s="882" t="s">
        <v>1082</v>
      </c>
      <c r="K19" s="882" t="s">
        <v>1090</v>
      </c>
      <c r="L19" s="885" t="s">
        <v>877</v>
      </c>
      <c r="M19" s="845">
        <v>1</v>
      </c>
      <c r="N19" s="670" t="s">
        <v>69</v>
      </c>
      <c r="O19" s="670"/>
      <c r="P19" s="670" t="s">
        <v>297</v>
      </c>
      <c r="Q19" s="678" t="s">
        <v>878</v>
      </c>
      <c r="R19" s="678" t="s">
        <v>879</v>
      </c>
      <c r="S19" s="678"/>
      <c r="T19" s="673">
        <v>1</v>
      </c>
      <c r="U19" s="882" t="s">
        <v>1181</v>
      </c>
      <c r="V19" s="883">
        <v>43887</v>
      </c>
      <c r="W19" s="883">
        <v>44196</v>
      </c>
      <c r="X19" s="687"/>
      <c r="Y19" s="650"/>
      <c r="Z19" s="149"/>
      <c r="AB19" s="745"/>
      <c r="AC19" s="746"/>
      <c r="AE19" s="654"/>
      <c r="AH19" s="728">
        <v>44012</v>
      </c>
      <c r="AI19" s="884" t="s">
        <v>1001</v>
      </c>
      <c r="AJ19" s="847">
        <v>0.5</v>
      </c>
      <c r="AK19" s="745">
        <f>(IF(AJ19="","",IF(OR($M19=0,$M19="",AH19=""),"",AJ19/$M19)))</f>
        <v>0.5</v>
      </c>
      <c r="AL19" s="744">
        <f>(IF(OR($T19="",AK19=""),"",IF(OR($T19=0,AK19=0),0,IF((AK19*100%)/$T19&gt;100%,100%,(AK19*100%)/$T19))))</f>
        <v>0.5</v>
      </c>
      <c r="AM19" s="736" t="str">
        <f>IF(AJ19="","",IF(AL19&lt;100%, IF(AL19&lt;50%, "ALERTA","EN TERMINO"), IF(AL19=100%, "OK", "EN TERMINO")))</f>
        <v>EN TERMINO</v>
      </c>
      <c r="AN19" s="729"/>
      <c r="AO19" s="433"/>
      <c r="AP19" s="738" t="str">
        <f>IF(AL19=100%,IF(AL19&gt;50%,"CUMPLIDA","PENDIENTE"),IF(AL19&lt;50%,"INCUMPLIDA","PENDIENTE"))</f>
        <v>PENDIENTE</v>
      </c>
      <c r="AQ19" s="9">
        <v>44150</v>
      </c>
      <c r="AR19" s="931" t="s">
        <v>1355</v>
      </c>
      <c r="AS19" s="849">
        <v>0.5</v>
      </c>
      <c r="AT19" s="10">
        <f t="shared" ref="AT19:AT82" si="7">(IF(AS19="","",IF(OR($M19=0,$M19="",AQ19=""),"",AS19/$M19)))</f>
        <v>0.5</v>
      </c>
      <c r="AU19" s="11">
        <f t="shared" ref="AU19:AU82" si="8">(IF(OR($T19="",AT19=""),"",IF(OR($T19=0,AT19=0),0,IF((AT19*100%)/$T19&gt;100%,100%,(AT19*100%)/$T19))))</f>
        <v>0.5</v>
      </c>
      <c r="AV19" s="736" t="str">
        <f t="shared" ref="AV19:AV82" si="9">IF(AS19="","",IF(AU19&lt;100%, IF(AU19&lt;75%, "ALERTA","EN TERMINO"), IF(AU19=100%, "OK", "EN TERMINO")))</f>
        <v>ALERTA</v>
      </c>
      <c r="AW19" s="929" t="s">
        <v>1356</v>
      </c>
      <c r="AX19" s="737"/>
      <c r="AY19" s="738" t="str">
        <f t="shared" ref="AY19:AY82" si="10">IF(AU19=100%,IF(AU19&gt;75%,"CUMPLIDA","PENDIENTE"),IF(AU19&lt;75%,"INCUMPLIDA","PENDIENTE"))</f>
        <v>INCUMPLIDA</v>
      </c>
      <c r="AZ19" s="9"/>
      <c r="BA19" s="737"/>
      <c r="BB19" s="737"/>
      <c r="BC19" s="7" t="str">
        <f t="shared" ref="BC19:BC82" si="11">(IF(BB19="","",IF(OR($M19=0,$M19="",AZ19=""),"",BB19/$M19)))</f>
        <v/>
      </c>
      <c r="BD19" s="12" t="str">
        <f t="shared" ref="BD19:BD82" si="12">(IF(OR($T19="",BC19=""),"",IF(OR($T19=0,BC19=0),0,IF((BC19*100%)/$T19&gt;100%,100%,(BC19*100%)/$T19))))</f>
        <v/>
      </c>
      <c r="BE19" s="736" t="str">
        <f t="shared" ref="BE19:BE82" si="13">IF(BB19="","",IF(BD19&lt;100%, IF(BD19&lt;100%, "ALERTA","EN TERMINO"), IF(BD19=100%, "OK", "EN TERMINO")))</f>
        <v/>
      </c>
      <c r="BF19" s="737"/>
      <c r="BG19" s="737"/>
      <c r="BH19" s="738" t="str">
        <f t="shared" ref="BH19:BH82" si="14">IF(AL19=100%,"CUMPLIDA","INCUMPLIDA")</f>
        <v>INCUMPLIDA</v>
      </c>
      <c r="BJ19" s="847" t="str">
        <f t="shared" ref="BJ19:BJ82" si="15">IF(AY19="CUMPLIDA","CERRADO","ABIERTO")</f>
        <v>ABIERTO</v>
      </c>
    </row>
    <row r="20" spans="1:62" s="847" customFormat="1" ht="69" customHeight="1" x14ac:dyDescent="0.25">
      <c r="A20" s="669"/>
      <c r="B20" s="669"/>
      <c r="C20" s="670" t="s">
        <v>154</v>
      </c>
      <c r="D20" s="669"/>
      <c r="E20" s="911"/>
      <c r="F20" s="669"/>
      <c r="G20" s="688">
        <v>2</v>
      </c>
      <c r="H20" s="671" t="s">
        <v>721</v>
      </c>
      <c r="I20" s="844" t="s">
        <v>894</v>
      </c>
      <c r="J20" s="882"/>
      <c r="K20" s="882" t="s">
        <v>1091</v>
      </c>
      <c r="L20" s="885" t="s">
        <v>881</v>
      </c>
      <c r="M20" s="845">
        <v>1</v>
      </c>
      <c r="N20" s="670" t="s">
        <v>895</v>
      </c>
      <c r="O20" s="670"/>
      <c r="P20" s="670" t="s">
        <v>297</v>
      </c>
      <c r="Q20" s="672" t="s">
        <v>882</v>
      </c>
      <c r="R20" s="678" t="s">
        <v>883</v>
      </c>
      <c r="S20" s="672"/>
      <c r="T20" s="673">
        <v>1</v>
      </c>
      <c r="U20" s="882" t="s">
        <v>884</v>
      </c>
      <c r="V20" s="883">
        <v>43887</v>
      </c>
      <c r="W20" s="883">
        <v>44196</v>
      </c>
      <c r="X20" s="687"/>
      <c r="Y20" s="650"/>
      <c r="Z20" s="149"/>
      <c r="AB20" s="745"/>
      <c r="AC20" s="746"/>
      <c r="AE20" s="655"/>
      <c r="AG20" s="741"/>
      <c r="AH20" s="728">
        <v>44012</v>
      </c>
      <c r="AI20" s="884"/>
      <c r="AJ20" s="847">
        <v>0.5</v>
      </c>
      <c r="AK20" s="745">
        <f t="shared" ref="AK20:AK24" si="16">(IF(AJ20="","",IF(OR($M20=0,$M20="",AH20=""),"",AJ20/$M20)))</f>
        <v>0.5</v>
      </c>
      <c r="AL20" s="744">
        <f t="shared" ref="AL20:AL83" si="17">(IF(OR($T20="",AK20=""),"",IF(OR($T20=0,AK20=0),0,IF((AK20*100%)/$T20&gt;100%,100%,(AK20*100%)/$T20))))</f>
        <v>0.5</v>
      </c>
      <c r="AM20" s="736" t="str">
        <f t="shared" ref="AM20:AM83" si="18">IF(AJ20="","",IF(AL20&lt;100%, IF(AL20&lt;50%, "ALERTA","EN TERMINO"), IF(AL20=100%, "OK", "EN TERMINO")))</f>
        <v>EN TERMINO</v>
      </c>
      <c r="AN20" s="729"/>
      <c r="AO20" s="433"/>
      <c r="AP20" s="738" t="str">
        <f t="shared" ref="AP20:AP23" si="19">IF(AL20=100%,IF(AL20&gt;50%,"CUMPLIDA","PENDIENTE"),IF(AL20&lt;50%,"INCUMPLIDA","PENDIENTE"))</f>
        <v>PENDIENTE</v>
      </c>
      <c r="AQ20" s="9">
        <v>44150</v>
      </c>
      <c r="AR20" s="931"/>
      <c r="AS20" s="850">
        <v>0.5</v>
      </c>
      <c r="AT20" s="10">
        <f t="shared" si="7"/>
        <v>0.5</v>
      </c>
      <c r="AU20" s="11">
        <f t="shared" si="8"/>
        <v>0.5</v>
      </c>
      <c r="AV20" s="736" t="str">
        <f t="shared" si="9"/>
        <v>ALERTA</v>
      </c>
      <c r="AW20" s="929"/>
      <c r="AX20" s="737"/>
      <c r="AY20" s="738" t="str">
        <f t="shared" si="10"/>
        <v>INCUMPLIDA</v>
      </c>
      <c r="AZ20" s="9"/>
      <c r="BA20" s="737"/>
      <c r="BB20" s="737"/>
      <c r="BC20" s="7" t="str">
        <f t="shared" si="11"/>
        <v/>
      </c>
      <c r="BD20" s="12" t="str">
        <f t="shared" si="12"/>
        <v/>
      </c>
      <c r="BE20" s="736" t="str">
        <f t="shared" si="13"/>
        <v/>
      </c>
      <c r="BF20" s="737"/>
      <c r="BG20" s="737"/>
      <c r="BH20" s="738" t="str">
        <f t="shared" si="14"/>
        <v>INCUMPLIDA</v>
      </c>
      <c r="BJ20" s="847" t="str">
        <f t="shared" si="15"/>
        <v>ABIERTO</v>
      </c>
    </row>
    <row r="21" spans="1:62" s="847" customFormat="1" ht="69" customHeight="1" x14ac:dyDescent="0.25">
      <c r="A21" s="669"/>
      <c r="B21" s="669"/>
      <c r="C21" s="670" t="s">
        <v>154</v>
      </c>
      <c r="D21" s="669"/>
      <c r="E21" s="911"/>
      <c r="F21" s="669"/>
      <c r="G21" s="688">
        <v>3</v>
      </c>
      <c r="H21" s="671" t="s">
        <v>721</v>
      </c>
      <c r="I21" s="844" t="s">
        <v>896</v>
      </c>
      <c r="J21" s="882"/>
      <c r="K21" s="882" t="s">
        <v>897</v>
      </c>
      <c r="L21" s="885" t="s">
        <v>898</v>
      </c>
      <c r="M21" s="845">
        <v>1</v>
      </c>
      <c r="N21" s="670" t="s">
        <v>897</v>
      </c>
      <c r="O21" s="670"/>
      <c r="P21" s="670" t="s">
        <v>297</v>
      </c>
      <c r="Q21" s="672" t="s">
        <v>882</v>
      </c>
      <c r="R21" s="678" t="s">
        <v>883</v>
      </c>
      <c r="S21" s="672"/>
      <c r="T21" s="673">
        <v>1</v>
      </c>
      <c r="U21" s="882" t="s">
        <v>899</v>
      </c>
      <c r="V21" s="883">
        <v>43887</v>
      </c>
      <c r="W21" s="883">
        <v>44196</v>
      </c>
      <c r="X21" s="687"/>
      <c r="Y21" s="650"/>
      <c r="Z21" s="149"/>
      <c r="AB21" s="745"/>
      <c r="AC21" s="746"/>
      <c r="AE21" s="655"/>
      <c r="AG21" s="741"/>
      <c r="AH21" s="728">
        <v>44012</v>
      </c>
      <c r="AI21" s="884"/>
      <c r="AJ21" s="847">
        <v>0.5</v>
      </c>
      <c r="AK21" s="745">
        <f t="shared" si="16"/>
        <v>0.5</v>
      </c>
      <c r="AL21" s="744">
        <f t="shared" si="17"/>
        <v>0.5</v>
      </c>
      <c r="AM21" s="736" t="str">
        <f t="shared" si="18"/>
        <v>EN TERMINO</v>
      </c>
      <c r="AN21" s="729"/>
      <c r="AO21" s="433"/>
      <c r="AP21" s="738" t="str">
        <f t="shared" si="19"/>
        <v>PENDIENTE</v>
      </c>
      <c r="AQ21" s="9">
        <v>44150</v>
      </c>
      <c r="AR21" s="931"/>
      <c r="AS21" s="850">
        <v>0.5</v>
      </c>
      <c r="AT21" s="10">
        <f t="shared" si="7"/>
        <v>0.5</v>
      </c>
      <c r="AU21" s="11">
        <f t="shared" si="8"/>
        <v>0.5</v>
      </c>
      <c r="AV21" s="736" t="str">
        <f t="shared" si="9"/>
        <v>ALERTA</v>
      </c>
      <c r="AW21" s="929"/>
      <c r="AX21" s="737"/>
      <c r="AY21" s="738" t="str">
        <f t="shared" si="10"/>
        <v>INCUMPLIDA</v>
      </c>
      <c r="AZ21" s="9"/>
      <c r="BA21" s="737"/>
      <c r="BB21" s="737"/>
      <c r="BC21" s="7" t="str">
        <f t="shared" si="11"/>
        <v/>
      </c>
      <c r="BD21" s="12" t="str">
        <f t="shared" si="12"/>
        <v/>
      </c>
      <c r="BE21" s="736" t="str">
        <f t="shared" si="13"/>
        <v/>
      </c>
      <c r="BF21" s="737"/>
      <c r="BG21" s="737"/>
      <c r="BH21" s="738" t="str">
        <f t="shared" si="14"/>
        <v>INCUMPLIDA</v>
      </c>
      <c r="BJ21" s="847" t="str">
        <f t="shared" si="15"/>
        <v>ABIERTO</v>
      </c>
    </row>
    <row r="22" spans="1:62" s="847" customFormat="1" ht="168.75" customHeight="1" x14ac:dyDescent="0.25">
      <c r="A22" s="669"/>
      <c r="B22" s="669"/>
      <c r="C22" s="670" t="s">
        <v>154</v>
      </c>
      <c r="D22" s="669"/>
      <c r="E22" s="911"/>
      <c r="F22" s="669"/>
      <c r="G22" s="688">
        <v>4</v>
      </c>
      <c r="H22" s="671" t="s">
        <v>721</v>
      </c>
      <c r="I22" s="844" t="s">
        <v>912</v>
      </c>
      <c r="J22" s="882"/>
      <c r="K22" s="882" t="s">
        <v>1092</v>
      </c>
      <c r="L22" s="885" t="s">
        <v>881</v>
      </c>
      <c r="M22" s="845">
        <v>1</v>
      </c>
      <c r="N22" s="670" t="s">
        <v>895</v>
      </c>
      <c r="O22" s="670"/>
      <c r="P22" s="670" t="s">
        <v>297</v>
      </c>
      <c r="Q22" s="678" t="s">
        <v>888</v>
      </c>
      <c r="R22" s="678" t="s">
        <v>889</v>
      </c>
      <c r="S22" s="678"/>
      <c r="T22" s="673">
        <v>1</v>
      </c>
      <c r="U22" s="882" t="s">
        <v>884</v>
      </c>
      <c r="V22" s="883">
        <v>43887</v>
      </c>
      <c r="W22" s="883">
        <v>44196</v>
      </c>
      <c r="X22" s="687"/>
      <c r="Y22" s="650"/>
      <c r="Z22" s="149"/>
      <c r="AB22" s="745"/>
      <c r="AC22" s="746"/>
      <c r="AE22" s="653"/>
      <c r="AG22" s="741"/>
      <c r="AH22" s="728">
        <v>44012</v>
      </c>
      <c r="AI22" s="884"/>
      <c r="AJ22" s="847">
        <v>0.5</v>
      </c>
      <c r="AK22" s="745">
        <f t="shared" si="16"/>
        <v>0.5</v>
      </c>
      <c r="AL22" s="744">
        <f t="shared" si="17"/>
        <v>0.5</v>
      </c>
      <c r="AM22" s="736" t="str">
        <f t="shared" si="18"/>
        <v>EN TERMINO</v>
      </c>
      <c r="AN22" s="729"/>
      <c r="AO22" s="433"/>
      <c r="AP22" s="738" t="str">
        <f t="shared" si="19"/>
        <v>PENDIENTE</v>
      </c>
      <c r="AQ22" s="9">
        <v>44150</v>
      </c>
      <c r="AR22" s="931"/>
      <c r="AS22" s="850">
        <v>0.5</v>
      </c>
      <c r="AT22" s="10">
        <f t="shared" si="7"/>
        <v>0.5</v>
      </c>
      <c r="AU22" s="11">
        <f t="shared" si="8"/>
        <v>0.5</v>
      </c>
      <c r="AV22" s="736" t="str">
        <f t="shared" si="9"/>
        <v>ALERTA</v>
      </c>
      <c r="AW22" s="929"/>
      <c r="AX22" s="737"/>
      <c r="AY22" s="738" t="str">
        <f t="shared" si="10"/>
        <v>INCUMPLIDA</v>
      </c>
      <c r="AZ22" s="9"/>
      <c r="BA22" s="737"/>
      <c r="BB22" s="737"/>
      <c r="BC22" s="7" t="str">
        <f t="shared" si="11"/>
        <v/>
      </c>
      <c r="BD22" s="12" t="str">
        <f t="shared" si="12"/>
        <v/>
      </c>
      <c r="BE22" s="736" t="str">
        <f t="shared" si="13"/>
        <v/>
      </c>
      <c r="BF22" s="737"/>
      <c r="BG22" s="737"/>
      <c r="BH22" s="738" t="str">
        <f t="shared" si="14"/>
        <v>INCUMPLIDA</v>
      </c>
      <c r="BJ22" s="847" t="str">
        <f t="shared" si="15"/>
        <v>ABIERTO</v>
      </c>
    </row>
    <row r="23" spans="1:62" s="847" customFormat="1" ht="69" customHeight="1" x14ac:dyDescent="0.25">
      <c r="A23" s="669"/>
      <c r="B23" s="669"/>
      <c r="C23" s="670" t="s">
        <v>154</v>
      </c>
      <c r="D23" s="669"/>
      <c r="E23" s="911"/>
      <c r="F23" s="669"/>
      <c r="G23" s="688">
        <v>5</v>
      </c>
      <c r="H23" s="671" t="s">
        <v>721</v>
      </c>
      <c r="I23" s="844" t="s">
        <v>945</v>
      </c>
      <c r="J23" s="882"/>
      <c r="K23" s="882" t="s">
        <v>895</v>
      </c>
      <c r="L23" s="885" t="s">
        <v>881</v>
      </c>
      <c r="M23" s="845">
        <v>1</v>
      </c>
      <c r="N23" s="670" t="s">
        <v>895</v>
      </c>
      <c r="O23" s="670"/>
      <c r="P23" s="670" t="s">
        <v>297</v>
      </c>
      <c r="Q23" s="678" t="s">
        <v>891</v>
      </c>
      <c r="R23" s="678" t="s">
        <v>892</v>
      </c>
      <c r="S23" s="672"/>
      <c r="T23" s="673">
        <v>1</v>
      </c>
      <c r="U23" s="882" t="s">
        <v>884</v>
      </c>
      <c r="V23" s="883">
        <v>43887</v>
      </c>
      <c r="W23" s="883">
        <v>44196</v>
      </c>
      <c r="X23" s="687"/>
      <c r="Y23" s="650"/>
      <c r="Z23" s="149"/>
      <c r="AB23" s="745"/>
      <c r="AC23" s="746"/>
      <c r="AE23" s="653"/>
      <c r="AG23" s="741"/>
      <c r="AH23" s="728">
        <v>44012</v>
      </c>
      <c r="AI23" s="884"/>
      <c r="AJ23" s="847">
        <v>0.5</v>
      </c>
      <c r="AK23" s="745">
        <f t="shared" si="16"/>
        <v>0.5</v>
      </c>
      <c r="AL23" s="744">
        <f t="shared" si="17"/>
        <v>0.5</v>
      </c>
      <c r="AM23" s="736" t="str">
        <f t="shared" si="18"/>
        <v>EN TERMINO</v>
      </c>
      <c r="AN23" s="729"/>
      <c r="AO23" s="433"/>
      <c r="AP23" s="738" t="str">
        <f t="shared" si="19"/>
        <v>PENDIENTE</v>
      </c>
      <c r="AQ23" s="9">
        <v>44150</v>
      </c>
      <c r="AR23" s="931"/>
      <c r="AS23" s="850">
        <v>0.5</v>
      </c>
      <c r="AT23" s="10">
        <f t="shared" si="7"/>
        <v>0.5</v>
      </c>
      <c r="AU23" s="11">
        <f t="shared" si="8"/>
        <v>0.5</v>
      </c>
      <c r="AV23" s="736" t="str">
        <f t="shared" si="9"/>
        <v>ALERTA</v>
      </c>
      <c r="AW23" s="929"/>
      <c r="AX23" s="737"/>
      <c r="AY23" s="738" t="str">
        <f t="shared" si="10"/>
        <v>INCUMPLIDA</v>
      </c>
      <c r="AZ23" s="9"/>
      <c r="BA23" s="737"/>
      <c r="BB23" s="737"/>
      <c r="BC23" s="7" t="str">
        <f t="shared" si="11"/>
        <v/>
      </c>
      <c r="BD23" s="12" t="str">
        <f t="shared" si="12"/>
        <v/>
      </c>
      <c r="BE23" s="736" t="str">
        <f t="shared" si="13"/>
        <v/>
      </c>
      <c r="BF23" s="737"/>
      <c r="BG23" s="737"/>
      <c r="BH23" s="738" t="str">
        <f t="shared" si="14"/>
        <v>INCUMPLIDA</v>
      </c>
      <c r="BJ23" s="847" t="str">
        <f t="shared" si="15"/>
        <v>ABIERTO</v>
      </c>
    </row>
    <row r="24" spans="1:62" s="847" customFormat="1" ht="69" customHeight="1" x14ac:dyDescent="0.25">
      <c r="A24" s="669"/>
      <c r="B24" s="669"/>
      <c r="C24" s="670" t="s">
        <v>154</v>
      </c>
      <c r="D24" s="669"/>
      <c r="E24" s="911"/>
      <c r="F24" s="669"/>
      <c r="G24" s="688">
        <v>6</v>
      </c>
      <c r="H24" s="671" t="s">
        <v>721</v>
      </c>
      <c r="I24" s="844" t="s">
        <v>880</v>
      </c>
      <c r="J24" s="672" t="s">
        <v>1083</v>
      </c>
      <c r="K24" s="672" t="s">
        <v>1093</v>
      </c>
      <c r="L24" s="672" t="s">
        <v>881</v>
      </c>
      <c r="M24" s="771">
        <v>1</v>
      </c>
      <c r="N24" s="670" t="s">
        <v>69</v>
      </c>
      <c r="O24" s="670"/>
      <c r="P24" s="670" t="s">
        <v>297</v>
      </c>
      <c r="Q24" s="679"/>
      <c r="R24" s="679"/>
      <c r="S24" s="679"/>
      <c r="T24" s="673">
        <v>1</v>
      </c>
      <c r="U24" s="672" t="s">
        <v>884</v>
      </c>
      <c r="V24" s="772">
        <v>43887</v>
      </c>
      <c r="W24" s="772">
        <v>44196</v>
      </c>
      <c r="X24" s="687"/>
      <c r="Y24" s="650"/>
      <c r="Z24" s="149"/>
      <c r="AB24" s="745"/>
      <c r="AC24" s="746"/>
      <c r="AE24" s="653"/>
      <c r="AG24" s="741"/>
      <c r="AH24" s="728">
        <v>44012</v>
      </c>
      <c r="AI24" s="843" t="s">
        <v>1357</v>
      </c>
      <c r="AJ24" s="847">
        <v>0.5</v>
      </c>
      <c r="AK24" s="745">
        <f t="shared" si="16"/>
        <v>0.5</v>
      </c>
      <c r="AL24" s="744">
        <f t="shared" si="17"/>
        <v>0.5</v>
      </c>
      <c r="AM24" s="736" t="str">
        <f t="shared" si="18"/>
        <v>EN TERMINO</v>
      </c>
      <c r="AN24" s="729"/>
      <c r="AQ24" s="9">
        <v>44150</v>
      </c>
      <c r="AR24" s="737" t="s">
        <v>1358</v>
      </c>
      <c r="AS24" s="847">
        <v>0</v>
      </c>
      <c r="AT24" s="10">
        <f t="shared" si="7"/>
        <v>0</v>
      </c>
      <c r="AU24" s="11">
        <f t="shared" si="8"/>
        <v>0</v>
      </c>
      <c r="AV24" s="736" t="str">
        <f t="shared" si="9"/>
        <v>ALERTA</v>
      </c>
      <c r="AW24" s="737" t="s">
        <v>1359</v>
      </c>
      <c r="AX24" s="737"/>
      <c r="AY24" s="738" t="str">
        <f t="shared" si="10"/>
        <v>INCUMPLIDA</v>
      </c>
      <c r="AZ24" s="9"/>
      <c r="BA24" s="737"/>
      <c r="BB24" s="737"/>
      <c r="BC24" s="7" t="str">
        <f t="shared" si="11"/>
        <v/>
      </c>
      <c r="BD24" s="12" t="str">
        <f t="shared" si="12"/>
        <v/>
      </c>
      <c r="BE24" s="736" t="str">
        <f t="shared" si="13"/>
        <v/>
      </c>
      <c r="BF24" s="737"/>
      <c r="BG24" s="737"/>
      <c r="BH24" s="738" t="str">
        <f t="shared" si="14"/>
        <v>INCUMPLIDA</v>
      </c>
      <c r="BJ24" s="847" t="str">
        <f t="shared" si="15"/>
        <v>ABIERTO</v>
      </c>
    </row>
    <row r="25" spans="1:62" s="847" customFormat="1" ht="69" customHeight="1" x14ac:dyDescent="0.25">
      <c r="A25" s="669"/>
      <c r="B25" s="669"/>
      <c r="C25" s="670" t="s">
        <v>154</v>
      </c>
      <c r="D25" s="669"/>
      <c r="E25" s="911"/>
      <c r="F25" s="669"/>
      <c r="G25" s="688">
        <v>7</v>
      </c>
      <c r="H25" s="671" t="s">
        <v>721</v>
      </c>
      <c r="I25" s="844" t="s">
        <v>885</v>
      </c>
      <c r="J25" s="882" t="s">
        <v>886</v>
      </c>
      <c r="K25" s="882" t="s">
        <v>1360</v>
      </c>
      <c r="L25" s="882" t="s">
        <v>881</v>
      </c>
      <c r="M25" s="851">
        <v>1</v>
      </c>
      <c r="N25" s="670" t="s">
        <v>1182</v>
      </c>
      <c r="O25" s="670"/>
      <c r="P25" s="670" t="s">
        <v>297</v>
      </c>
      <c r="Q25" s="672" t="s">
        <v>882</v>
      </c>
      <c r="R25" s="678" t="s">
        <v>883</v>
      </c>
      <c r="S25" s="672"/>
      <c r="T25" s="673">
        <v>1</v>
      </c>
      <c r="U25" s="882" t="s">
        <v>1183</v>
      </c>
      <c r="V25" s="883">
        <v>43834</v>
      </c>
      <c r="W25" s="883">
        <v>44196</v>
      </c>
      <c r="X25" s="687"/>
      <c r="Y25" s="650"/>
      <c r="Z25" s="149"/>
      <c r="AB25" s="745"/>
      <c r="AC25" s="746"/>
      <c r="AE25" s="654"/>
      <c r="AH25" s="728">
        <v>44012</v>
      </c>
      <c r="AI25" s="884" t="s">
        <v>1002</v>
      </c>
      <c r="AJ25" s="847">
        <v>0.5</v>
      </c>
      <c r="AK25" s="745">
        <f>(IF(AJ25="","",IF(OR($M25=0,$M25="",AH25=""),"",AJ25/$M25)))</f>
        <v>0.5</v>
      </c>
      <c r="AL25" s="744">
        <f t="shared" si="17"/>
        <v>0.5</v>
      </c>
      <c r="AM25" s="736" t="str">
        <f t="shared" si="18"/>
        <v>EN TERMINO</v>
      </c>
      <c r="AN25" s="729"/>
      <c r="AQ25" s="9">
        <v>44150</v>
      </c>
      <c r="AR25" s="884"/>
      <c r="AS25" s="847">
        <v>0</v>
      </c>
      <c r="AT25" s="10">
        <f t="shared" si="7"/>
        <v>0</v>
      </c>
      <c r="AU25" s="11">
        <f t="shared" si="8"/>
        <v>0</v>
      </c>
      <c r="AV25" s="736" t="str">
        <f t="shared" si="9"/>
        <v>ALERTA</v>
      </c>
      <c r="AW25" s="929" t="s">
        <v>1361</v>
      </c>
      <c r="AX25" s="737"/>
      <c r="AY25" s="738" t="str">
        <f t="shared" si="10"/>
        <v>INCUMPLIDA</v>
      </c>
      <c r="AZ25" s="9"/>
      <c r="BA25" s="737"/>
      <c r="BB25" s="737"/>
      <c r="BC25" s="7" t="str">
        <f t="shared" si="11"/>
        <v/>
      </c>
      <c r="BD25" s="12" t="str">
        <f t="shared" si="12"/>
        <v/>
      </c>
      <c r="BE25" s="736" t="str">
        <f t="shared" si="13"/>
        <v/>
      </c>
      <c r="BF25" s="737"/>
      <c r="BG25" s="737"/>
      <c r="BH25" s="738" t="str">
        <f t="shared" si="14"/>
        <v>INCUMPLIDA</v>
      </c>
      <c r="BJ25" s="847" t="str">
        <f t="shared" si="15"/>
        <v>ABIERTO</v>
      </c>
    </row>
    <row r="26" spans="1:62" s="847" customFormat="1" ht="69" customHeight="1" x14ac:dyDescent="0.25">
      <c r="A26" s="669"/>
      <c r="B26" s="669"/>
      <c r="C26" s="670" t="s">
        <v>154</v>
      </c>
      <c r="D26" s="669"/>
      <c r="E26" s="911"/>
      <c r="F26" s="669"/>
      <c r="G26" s="688">
        <v>8</v>
      </c>
      <c r="H26" s="671" t="s">
        <v>721</v>
      </c>
      <c r="I26" s="844" t="s">
        <v>893</v>
      </c>
      <c r="J26" s="882"/>
      <c r="K26" s="882"/>
      <c r="L26" s="882" t="s">
        <v>1103</v>
      </c>
      <c r="M26" s="851">
        <v>1</v>
      </c>
      <c r="N26" s="670" t="s">
        <v>69</v>
      </c>
      <c r="O26" s="670"/>
      <c r="P26" s="670" t="s">
        <v>297</v>
      </c>
      <c r="Q26" s="672" t="s">
        <v>882</v>
      </c>
      <c r="R26" s="678" t="s">
        <v>883</v>
      </c>
      <c r="S26" s="672"/>
      <c r="T26" s="673">
        <v>1</v>
      </c>
      <c r="U26" s="882"/>
      <c r="V26" s="883">
        <v>43983</v>
      </c>
      <c r="W26" s="883">
        <v>44196</v>
      </c>
      <c r="X26" s="687"/>
      <c r="Y26" s="650"/>
      <c r="Z26" s="149"/>
      <c r="AB26" s="745"/>
      <c r="AC26" s="746"/>
      <c r="AG26" s="741"/>
      <c r="AH26" s="728">
        <v>44012</v>
      </c>
      <c r="AI26" s="884"/>
      <c r="AJ26" s="847">
        <v>0.5</v>
      </c>
      <c r="AK26" s="745">
        <f t="shared" ref="AK26:AK89" si="20">(IF(AJ26="","",IF(OR($M26=0,$M26="",AH26=""),"",AJ26/$M26)))</f>
        <v>0.5</v>
      </c>
      <c r="AL26" s="744">
        <f t="shared" si="17"/>
        <v>0.5</v>
      </c>
      <c r="AM26" s="736" t="str">
        <f t="shared" si="18"/>
        <v>EN TERMINO</v>
      </c>
      <c r="AN26" s="729"/>
      <c r="AQ26" s="9">
        <v>44150</v>
      </c>
      <c r="AR26" s="884"/>
      <c r="AS26" s="847">
        <v>0</v>
      </c>
      <c r="AT26" s="10">
        <f>(IF(AS26="","",IF(OR($M26=0,$M26="",AQ26=""),"",AS26/$M26)))</f>
        <v>0</v>
      </c>
      <c r="AU26" s="11">
        <f t="shared" si="8"/>
        <v>0</v>
      </c>
      <c r="AV26" s="736" t="str">
        <f t="shared" si="9"/>
        <v>ALERTA</v>
      </c>
      <c r="AW26" s="929"/>
      <c r="AX26" s="737"/>
      <c r="AY26" s="738" t="str">
        <f t="shared" si="10"/>
        <v>INCUMPLIDA</v>
      </c>
      <c r="AZ26" s="9"/>
      <c r="BA26" s="737"/>
      <c r="BB26" s="737"/>
      <c r="BC26" s="7" t="str">
        <f t="shared" si="11"/>
        <v/>
      </c>
      <c r="BD26" s="12" t="str">
        <f t="shared" si="12"/>
        <v/>
      </c>
      <c r="BE26" s="736" t="str">
        <f t="shared" si="13"/>
        <v/>
      </c>
      <c r="BF26" s="737"/>
      <c r="BG26" s="737"/>
      <c r="BH26" s="738" t="str">
        <f t="shared" si="14"/>
        <v>INCUMPLIDA</v>
      </c>
      <c r="BJ26" s="847" t="str">
        <f t="shared" si="15"/>
        <v>ABIERTO</v>
      </c>
    </row>
    <row r="27" spans="1:62" s="847" customFormat="1" ht="69" customHeight="1" x14ac:dyDescent="0.25">
      <c r="A27" s="669"/>
      <c r="B27" s="669"/>
      <c r="C27" s="670" t="s">
        <v>154</v>
      </c>
      <c r="D27" s="669"/>
      <c r="E27" s="911"/>
      <c r="F27" s="669"/>
      <c r="G27" s="688">
        <v>9</v>
      </c>
      <c r="H27" s="671" t="s">
        <v>721</v>
      </c>
      <c r="I27" s="844" t="s">
        <v>913</v>
      </c>
      <c r="J27" s="882"/>
      <c r="K27" s="882"/>
      <c r="L27" s="882" t="s">
        <v>881</v>
      </c>
      <c r="M27" s="851">
        <v>1</v>
      </c>
      <c r="N27" s="670" t="s">
        <v>69</v>
      </c>
      <c r="O27" s="670"/>
      <c r="P27" s="670" t="s">
        <v>297</v>
      </c>
      <c r="Q27" s="672" t="s">
        <v>882</v>
      </c>
      <c r="R27" s="678" t="s">
        <v>883</v>
      </c>
      <c r="S27" s="672"/>
      <c r="T27" s="673">
        <v>1</v>
      </c>
      <c r="U27" s="882" t="s">
        <v>918</v>
      </c>
      <c r="V27" s="883">
        <v>43983</v>
      </c>
      <c r="W27" s="883">
        <v>44196</v>
      </c>
      <c r="X27" s="687"/>
      <c r="Y27" s="650"/>
      <c r="Z27" s="149"/>
      <c r="AB27" s="745"/>
      <c r="AC27" s="746"/>
      <c r="AG27" s="741"/>
      <c r="AH27" s="728">
        <v>44012</v>
      </c>
      <c r="AI27" s="884"/>
      <c r="AJ27" s="847">
        <v>0.5</v>
      </c>
      <c r="AK27" s="745">
        <f t="shared" si="20"/>
        <v>0.5</v>
      </c>
      <c r="AL27" s="744">
        <f t="shared" si="17"/>
        <v>0.5</v>
      </c>
      <c r="AM27" s="736" t="str">
        <f t="shared" si="18"/>
        <v>EN TERMINO</v>
      </c>
      <c r="AN27" s="729"/>
      <c r="AQ27" s="9">
        <v>44150</v>
      </c>
      <c r="AR27" s="884"/>
      <c r="AS27" s="847">
        <v>0</v>
      </c>
      <c r="AT27" s="10">
        <f t="shared" si="7"/>
        <v>0</v>
      </c>
      <c r="AU27" s="11">
        <f t="shared" si="8"/>
        <v>0</v>
      </c>
      <c r="AV27" s="736" t="str">
        <f t="shared" si="9"/>
        <v>ALERTA</v>
      </c>
      <c r="AW27" s="929"/>
      <c r="AX27" s="737"/>
      <c r="AY27" s="738" t="str">
        <f t="shared" si="10"/>
        <v>INCUMPLIDA</v>
      </c>
      <c r="AZ27" s="9"/>
      <c r="BA27" s="737"/>
      <c r="BB27" s="737"/>
      <c r="BC27" s="7" t="str">
        <f t="shared" si="11"/>
        <v/>
      </c>
      <c r="BD27" s="12" t="str">
        <f t="shared" si="12"/>
        <v/>
      </c>
      <c r="BE27" s="736" t="str">
        <f t="shared" si="13"/>
        <v/>
      </c>
      <c r="BF27" s="737"/>
      <c r="BG27" s="737"/>
      <c r="BH27" s="738" t="str">
        <f t="shared" si="14"/>
        <v>INCUMPLIDA</v>
      </c>
      <c r="BJ27" s="847" t="str">
        <f t="shared" si="15"/>
        <v>ABIERTO</v>
      </c>
    </row>
    <row r="28" spans="1:62" s="847" customFormat="1" ht="69" customHeight="1" x14ac:dyDescent="0.25">
      <c r="A28" s="669"/>
      <c r="B28" s="669"/>
      <c r="C28" s="670" t="s">
        <v>154</v>
      </c>
      <c r="D28" s="669"/>
      <c r="E28" s="911"/>
      <c r="F28" s="669"/>
      <c r="G28" s="688">
        <v>10</v>
      </c>
      <c r="H28" s="671" t="s">
        <v>721</v>
      </c>
      <c r="I28" s="844" t="s">
        <v>940</v>
      </c>
      <c r="J28" s="882"/>
      <c r="K28" s="882"/>
      <c r="L28" s="882"/>
      <c r="M28" s="851">
        <v>1</v>
      </c>
      <c r="N28" s="670" t="s">
        <v>69</v>
      </c>
      <c r="O28" s="670"/>
      <c r="P28" s="670" t="s">
        <v>297</v>
      </c>
      <c r="Q28" s="676"/>
      <c r="R28" s="676"/>
      <c r="S28" s="676"/>
      <c r="T28" s="673">
        <v>1</v>
      </c>
      <c r="U28" s="882"/>
      <c r="V28" s="883"/>
      <c r="W28" s="883">
        <v>44196</v>
      </c>
      <c r="X28" s="687"/>
      <c r="Y28" s="650"/>
      <c r="Z28" s="149"/>
      <c r="AB28" s="745"/>
      <c r="AC28" s="746"/>
      <c r="AG28" s="741"/>
      <c r="AH28" s="728">
        <v>44012</v>
      </c>
      <c r="AI28" s="884"/>
      <c r="AJ28" s="847">
        <v>0.5</v>
      </c>
      <c r="AK28" s="745">
        <f t="shared" si="20"/>
        <v>0.5</v>
      </c>
      <c r="AL28" s="744">
        <f t="shared" si="17"/>
        <v>0.5</v>
      </c>
      <c r="AM28" s="736" t="str">
        <f t="shared" si="18"/>
        <v>EN TERMINO</v>
      </c>
      <c r="AN28" s="729"/>
      <c r="AQ28" s="9">
        <v>44150</v>
      </c>
      <c r="AR28" s="884"/>
      <c r="AS28" s="847">
        <v>0</v>
      </c>
      <c r="AT28" s="10">
        <f t="shared" si="7"/>
        <v>0</v>
      </c>
      <c r="AU28" s="11">
        <f t="shared" si="8"/>
        <v>0</v>
      </c>
      <c r="AV28" s="736" t="str">
        <f t="shared" si="9"/>
        <v>ALERTA</v>
      </c>
      <c r="AW28" s="929"/>
      <c r="AX28" s="737"/>
      <c r="AY28" s="738" t="str">
        <f t="shared" si="10"/>
        <v>INCUMPLIDA</v>
      </c>
      <c r="AZ28" s="9"/>
      <c r="BA28" s="737"/>
      <c r="BB28" s="737"/>
      <c r="BC28" s="7" t="str">
        <f t="shared" si="11"/>
        <v/>
      </c>
      <c r="BD28" s="12" t="str">
        <f t="shared" si="12"/>
        <v/>
      </c>
      <c r="BE28" s="736" t="str">
        <f t="shared" si="13"/>
        <v/>
      </c>
      <c r="BF28" s="737"/>
      <c r="BG28" s="737"/>
      <c r="BH28" s="738" t="str">
        <f t="shared" si="14"/>
        <v>INCUMPLIDA</v>
      </c>
      <c r="BJ28" s="847" t="str">
        <f t="shared" si="15"/>
        <v>ABIERTO</v>
      </c>
    </row>
    <row r="29" spans="1:62" s="847" customFormat="1" ht="81.75" customHeight="1" x14ac:dyDescent="0.25">
      <c r="A29" s="669"/>
      <c r="B29" s="669"/>
      <c r="C29" s="670" t="s">
        <v>154</v>
      </c>
      <c r="D29" s="669"/>
      <c r="E29" s="911"/>
      <c r="F29" s="669"/>
      <c r="G29" s="688">
        <v>11</v>
      </c>
      <c r="H29" s="671" t="s">
        <v>721</v>
      </c>
      <c r="I29" s="844" t="s">
        <v>887</v>
      </c>
      <c r="J29" s="672" t="s">
        <v>1184</v>
      </c>
      <c r="K29" s="672" t="s">
        <v>1094</v>
      </c>
      <c r="L29" s="672" t="s">
        <v>881</v>
      </c>
      <c r="M29" s="771">
        <v>1</v>
      </c>
      <c r="N29" s="670" t="s">
        <v>1182</v>
      </c>
      <c r="O29" s="670"/>
      <c r="P29" s="670" t="s">
        <v>297</v>
      </c>
      <c r="Q29" s="672" t="s">
        <v>882</v>
      </c>
      <c r="R29" s="678" t="s">
        <v>883</v>
      </c>
      <c r="S29" s="672"/>
      <c r="T29" s="673">
        <v>1</v>
      </c>
      <c r="U29" s="672" t="s">
        <v>1185</v>
      </c>
      <c r="V29" s="772">
        <v>43834</v>
      </c>
      <c r="W29" s="772">
        <v>44196</v>
      </c>
      <c r="X29" s="687"/>
      <c r="Y29" s="650"/>
      <c r="Z29" s="149"/>
      <c r="AB29" s="745"/>
      <c r="AC29" s="746"/>
      <c r="AE29" s="654"/>
      <c r="AH29" s="728">
        <v>44012</v>
      </c>
      <c r="AI29" s="843" t="s">
        <v>1003</v>
      </c>
      <c r="AJ29" s="847">
        <v>0.5</v>
      </c>
      <c r="AK29" s="745">
        <f t="shared" si="20"/>
        <v>0.5</v>
      </c>
      <c r="AL29" s="744">
        <f t="shared" si="17"/>
        <v>0.5</v>
      </c>
      <c r="AM29" s="736" t="str">
        <f t="shared" si="18"/>
        <v>EN TERMINO</v>
      </c>
      <c r="AN29" s="729"/>
      <c r="AQ29" s="9">
        <v>44150</v>
      </c>
      <c r="AR29" s="843" t="s">
        <v>1362</v>
      </c>
      <c r="AS29" s="843">
        <v>0.5</v>
      </c>
      <c r="AT29" s="10">
        <f t="shared" si="7"/>
        <v>0.5</v>
      </c>
      <c r="AU29" s="11">
        <f t="shared" si="8"/>
        <v>0.5</v>
      </c>
      <c r="AV29" s="736" t="str">
        <f t="shared" si="9"/>
        <v>ALERTA</v>
      </c>
      <c r="AW29" s="737" t="s">
        <v>1363</v>
      </c>
      <c r="AX29" s="737"/>
      <c r="AY29" s="738" t="str">
        <f t="shared" si="10"/>
        <v>INCUMPLIDA</v>
      </c>
      <c r="AZ29" s="9"/>
      <c r="BA29" s="737"/>
      <c r="BB29" s="737"/>
      <c r="BC29" s="7" t="str">
        <f t="shared" si="11"/>
        <v/>
      </c>
      <c r="BD29" s="12" t="str">
        <f t="shared" si="12"/>
        <v/>
      </c>
      <c r="BE29" s="736" t="str">
        <f t="shared" si="13"/>
        <v/>
      </c>
      <c r="BF29" s="737"/>
      <c r="BG29" s="737"/>
      <c r="BH29" s="738" t="str">
        <f t="shared" si="14"/>
        <v>INCUMPLIDA</v>
      </c>
      <c r="BJ29" s="847" t="str">
        <f t="shared" si="15"/>
        <v>ABIERTO</v>
      </c>
    </row>
    <row r="30" spans="1:62" s="847" customFormat="1" ht="69" customHeight="1" x14ac:dyDescent="0.25">
      <c r="A30" s="669"/>
      <c r="B30" s="669"/>
      <c r="C30" s="670" t="s">
        <v>154</v>
      </c>
      <c r="D30" s="669"/>
      <c r="E30" s="911"/>
      <c r="F30" s="669"/>
      <c r="G30" s="688">
        <v>12</v>
      </c>
      <c r="H30" s="671" t="s">
        <v>721</v>
      </c>
      <c r="I30" s="844" t="s">
        <v>890</v>
      </c>
      <c r="J30" s="672" t="s">
        <v>1084</v>
      </c>
      <c r="K30" s="672" t="s">
        <v>1095</v>
      </c>
      <c r="L30" s="672" t="s">
        <v>881</v>
      </c>
      <c r="M30" s="771">
        <v>1</v>
      </c>
      <c r="N30" s="670" t="s">
        <v>1182</v>
      </c>
      <c r="O30" s="670"/>
      <c r="P30" s="670" t="s">
        <v>297</v>
      </c>
      <c r="Q30" s="672" t="s">
        <v>882</v>
      </c>
      <c r="R30" s="678" t="s">
        <v>883</v>
      </c>
      <c r="S30" s="672"/>
      <c r="T30" s="673">
        <v>1</v>
      </c>
      <c r="U30" s="672" t="s">
        <v>1183</v>
      </c>
      <c r="V30" s="772">
        <v>43891</v>
      </c>
      <c r="W30" s="772">
        <v>44196</v>
      </c>
      <c r="X30" s="687"/>
      <c r="Y30" s="650"/>
      <c r="Z30" s="149"/>
      <c r="AB30" s="745"/>
      <c r="AC30" s="746"/>
      <c r="AE30" s="654"/>
      <c r="AH30" s="728">
        <v>44012</v>
      </c>
      <c r="AI30" s="843" t="s">
        <v>1004</v>
      </c>
      <c r="AJ30" s="847">
        <v>0</v>
      </c>
      <c r="AK30" s="745">
        <f t="shared" si="20"/>
        <v>0</v>
      </c>
      <c r="AL30" s="744">
        <f t="shared" si="17"/>
        <v>0</v>
      </c>
      <c r="AM30" s="736" t="str">
        <f t="shared" si="18"/>
        <v>ALERTA</v>
      </c>
      <c r="AN30" s="729"/>
      <c r="AQ30" s="9">
        <v>44150</v>
      </c>
      <c r="AR30" s="843"/>
      <c r="AS30" s="847">
        <v>0</v>
      </c>
      <c r="AT30" s="10">
        <f t="shared" si="7"/>
        <v>0</v>
      </c>
      <c r="AU30" s="11">
        <f t="shared" si="8"/>
        <v>0</v>
      </c>
      <c r="AV30" s="736" t="str">
        <f t="shared" si="9"/>
        <v>ALERTA</v>
      </c>
      <c r="AW30" s="737" t="s">
        <v>1364</v>
      </c>
      <c r="AX30" s="737"/>
      <c r="AY30" s="738" t="str">
        <f t="shared" si="10"/>
        <v>INCUMPLIDA</v>
      </c>
      <c r="AZ30" s="9"/>
      <c r="BA30" s="737"/>
      <c r="BB30" s="737"/>
      <c r="BC30" s="7" t="str">
        <f t="shared" si="11"/>
        <v/>
      </c>
      <c r="BD30" s="12" t="str">
        <f t="shared" si="12"/>
        <v/>
      </c>
      <c r="BE30" s="736" t="str">
        <f t="shared" si="13"/>
        <v/>
      </c>
      <c r="BF30" s="737"/>
      <c r="BG30" s="737"/>
      <c r="BH30" s="738" t="str">
        <f t="shared" si="14"/>
        <v>INCUMPLIDA</v>
      </c>
      <c r="BJ30" s="847" t="str">
        <f t="shared" si="15"/>
        <v>ABIERTO</v>
      </c>
    </row>
    <row r="31" spans="1:62" s="847" customFormat="1" ht="69" customHeight="1" x14ac:dyDescent="0.25">
      <c r="A31" s="669"/>
      <c r="B31" s="669"/>
      <c r="C31" s="670" t="s">
        <v>154</v>
      </c>
      <c r="D31" s="669"/>
      <c r="E31" s="911"/>
      <c r="F31" s="669"/>
      <c r="G31" s="688">
        <v>13</v>
      </c>
      <c r="H31" s="671" t="s">
        <v>721</v>
      </c>
      <c r="I31" s="844" t="s">
        <v>900</v>
      </c>
      <c r="J31" s="882" t="s">
        <v>901</v>
      </c>
      <c r="K31" s="882" t="s">
        <v>902</v>
      </c>
      <c r="L31" s="882" t="s">
        <v>881</v>
      </c>
      <c r="M31" s="771">
        <v>1</v>
      </c>
      <c r="N31" s="670" t="s">
        <v>69</v>
      </c>
      <c r="O31" s="670"/>
      <c r="P31" s="670" t="s">
        <v>297</v>
      </c>
      <c r="Q31" s="672" t="s">
        <v>882</v>
      </c>
      <c r="R31" s="678" t="s">
        <v>883</v>
      </c>
      <c r="S31" s="672"/>
      <c r="T31" s="673">
        <v>1</v>
      </c>
      <c r="U31" s="882" t="s">
        <v>884</v>
      </c>
      <c r="V31" s="883">
        <v>43983</v>
      </c>
      <c r="W31" s="883">
        <v>44196</v>
      </c>
      <c r="X31" s="687"/>
      <c r="Y31" s="650"/>
      <c r="Z31" s="149"/>
      <c r="AB31" s="745"/>
      <c r="AC31" s="746"/>
      <c r="AE31" s="653"/>
      <c r="AG31" s="741"/>
      <c r="AH31" s="728">
        <v>44012</v>
      </c>
      <c r="AI31" s="884" t="s">
        <v>1005</v>
      </c>
      <c r="AJ31" s="847">
        <v>0.5</v>
      </c>
      <c r="AK31" s="745">
        <f t="shared" si="20"/>
        <v>0.5</v>
      </c>
      <c r="AL31" s="744">
        <f t="shared" si="17"/>
        <v>0.5</v>
      </c>
      <c r="AM31" s="736" t="str">
        <f t="shared" si="18"/>
        <v>EN TERMINO</v>
      </c>
      <c r="AN31" s="729"/>
      <c r="AQ31" s="9">
        <v>44150</v>
      </c>
      <c r="AR31" s="884" t="s">
        <v>1365</v>
      </c>
      <c r="AS31" s="847">
        <v>0</v>
      </c>
      <c r="AT31" s="10">
        <f t="shared" si="7"/>
        <v>0</v>
      </c>
      <c r="AU31" s="11">
        <f t="shared" si="8"/>
        <v>0</v>
      </c>
      <c r="AV31" s="736" t="str">
        <f t="shared" si="9"/>
        <v>ALERTA</v>
      </c>
      <c r="AW31" s="929" t="s">
        <v>1366</v>
      </c>
      <c r="AX31" s="737"/>
      <c r="AY31" s="738" t="str">
        <f t="shared" si="10"/>
        <v>INCUMPLIDA</v>
      </c>
      <c r="AZ31" s="9"/>
      <c r="BA31" s="737"/>
      <c r="BB31" s="737"/>
      <c r="BC31" s="7" t="str">
        <f t="shared" si="11"/>
        <v/>
      </c>
      <c r="BD31" s="12" t="str">
        <f t="shared" si="12"/>
        <v/>
      </c>
      <c r="BE31" s="736" t="str">
        <f t="shared" si="13"/>
        <v/>
      </c>
      <c r="BF31" s="737"/>
      <c r="BG31" s="737"/>
      <c r="BH31" s="738" t="str">
        <f t="shared" si="14"/>
        <v>INCUMPLIDA</v>
      </c>
      <c r="BJ31" s="847" t="str">
        <f t="shared" si="15"/>
        <v>ABIERTO</v>
      </c>
    </row>
    <row r="32" spans="1:62" s="847" customFormat="1" ht="69" customHeight="1" x14ac:dyDescent="0.25">
      <c r="A32" s="669"/>
      <c r="B32" s="669"/>
      <c r="C32" s="670" t="s">
        <v>154</v>
      </c>
      <c r="D32" s="669"/>
      <c r="E32" s="911"/>
      <c r="F32" s="669"/>
      <c r="G32" s="688">
        <v>14</v>
      </c>
      <c r="H32" s="671" t="s">
        <v>721</v>
      </c>
      <c r="I32" s="844" t="s">
        <v>932</v>
      </c>
      <c r="J32" s="882"/>
      <c r="K32" s="882"/>
      <c r="L32" s="882" t="s">
        <v>881</v>
      </c>
      <c r="M32" s="771">
        <v>1</v>
      </c>
      <c r="N32" s="670" t="s">
        <v>69</v>
      </c>
      <c r="O32" s="670"/>
      <c r="P32" s="670" t="s">
        <v>297</v>
      </c>
      <c r="Q32" s="672" t="s">
        <v>882</v>
      </c>
      <c r="R32" s="678" t="s">
        <v>883</v>
      </c>
      <c r="S32" s="672"/>
      <c r="T32" s="673">
        <v>1</v>
      </c>
      <c r="U32" s="882" t="s">
        <v>933</v>
      </c>
      <c r="V32" s="883">
        <v>43887</v>
      </c>
      <c r="W32" s="883">
        <v>44196</v>
      </c>
      <c r="X32" s="687"/>
      <c r="Y32" s="650"/>
      <c r="Z32" s="149"/>
      <c r="AB32" s="745"/>
      <c r="AC32" s="746"/>
      <c r="AE32" s="653"/>
      <c r="AG32" s="741"/>
      <c r="AH32" s="728">
        <v>44012</v>
      </c>
      <c r="AI32" s="884"/>
      <c r="AJ32" s="847">
        <v>0.5</v>
      </c>
      <c r="AK32" s="745">
        <f t="shared" si="20"/>
        <v>0.5</v>
      </c>
      <c r="AL32" s="744">
        <f t="shared" si="17"/>
        <v>0.5</v>
      </c>
      <c r="AM32" s="736" t="str">
        <f t="shared" si="18"/>
        <v>EN TERMINO</v>
      </c>
      <c r="AN32" s="729"/>
      <c r="AQ32" s="9">
        <v>44150</v>
      </c>
      <c r="AR32" s="884"/>
      <c r="AS32" s="847">
        <v>0</v>
      </c>
      <c r="AT32" s="10">
        <f t="shared" si="7"/>
        <v>0</v>
      </c>
      <c r="AU32" s="11">
        <f t="shared" si="8"/>
        <v>0</v>
      </c>
      <c r="AV32" s="736" t="str">
        <f t="shared" si="9"/>
        <v>ALERTA</v>
      </c>
      <c r="AW32" s="929"/>
      <c r="AX32" s="737"/>
      <c r="AY32" s="738" t="str">
        <f t="shared" si="10"/>
        <v>INCUMPLIDA</v>
      </c>
      <c r="AZ32" s="9"/>
      <c r="BA32" s="737"/>
      <c r="BB32" s="737"/>
      <c r="BC32" s="7" t="str">
        <f t="shared" si="11"/>
        <v/>
      </c>
      <c r="BD32" s="12" t="str">
        <f t="shared" si="12"/>
        <v/>
      </c>
      <c r="BE32" s="736" t="str">
        <f t="shared" si="13"/>
        <v/>
      </c>
      <c r="BF32" s="737"/>
      <c r="BG32" s="737"/>
      <c r="BH32" s="738" t="str">
        <f t="shared" si="14"/>
        <v>INCUMPLIDA</v>
      </c>
      <c r="BJ32" s="847" t="str">
        <f t="shared" si="15"/>
        <v>ABIERTO</v>
      </c>
    </row>
    <row r="33" spans="1:62" s="847" customFormat="1" ht="69" customHeight="1" x14ac:dyDescent="0.25">
      <c r="A33" s="669"/>
      <c r="B33" s="669"/>
      <c r="C33" s="670" t="s">
        <v>154</v>
      </c>
      <c r="D33" s="669"/>
      <c r="E33" s="911"/>
      <c r="F33" s="669"/>
      <c r="G33" s="688">
        <v>15</v>
      </c>
      <c r="H33" s="671" t="s">
        <v>721</v>
      </c>
      <c r="I33" s="844" t="s">
        <v>903</v>
      </c>
      <c r="J33" s="773"/>
      <c r="K33" s="853" t="s">
        <v>904</v>
      </c>
      <c r="L33" s="773"/>
      <c r="M33" s="773"/>
      <c r="N33" s="670"/>
      <c r="O33" s="670"/>
      <c r="P33" s="670" t="s">
        <v>297</v>
      </c>
      <c r="Q33" s="672" t="s">
        <v>882</v>
      </c>
      <c r="R33" s="678" t="s">
        <v>883</v>
      </c>
      <c r="S33" s="672"/>
      <c r="T33" s="673">
        <v>1</v>
      </c>
      <c r="U33" s="773"/>
      <c r="V33" s="773"/>
      <c r="W33" s="772"/>
      <c r="X33" s="687"/>
      <c r="Y33" s="650"/>
      <c r="Z33" s="149"/>
      <c r="AB33" s="745"/>
      <c r="AC33" s="746"/>
      <c r="AE33" s="654"/>
      <c r="AH33" s="728">
        <v>44012</v>
      </c>
      <c r="AI33" s="770" t="s">
        <v>1006</v>
      </c>
      <c r="AK33" s="745" t="str">
        <f t="shared" si="20"/>
        <v/>
      </c>
      <c r="AL33" s="744" t="str">
        <f t="shared" si="17"/>
        <v/>
      </c>
      <c r="AM33" s="736" t="str">
        <f t="shared" si="18"/>
        <v/>
      </c>
      <c r="AN33" s="729"/>
      <c r="AQ33" s="9">
        <v>44150</v>
      </c>
      <c r="AR33" s="770"/>
      <c r="AS33" s="847">
        <v>0</v>
      </c>
      <c r="AT33" s="10" t="str">
        <f t="shared" si="7"/>
        <v/>
      </c>
      <c r="AU33" s="11" t="str">
        <f t="shared" si="8"/>
        <v/>
      </c>
      <c r="AV33" s="736" t="str">
        <f t="shared" si="9"/>
        <v>EN TERMINO</v>
      </c>
      <c r="AW33" s="737" t="s">
        <v>1367</v>
      </c>
      <c r="AX33" s="737"/>
      <c r="AY33" s="738" t="str">
        <f t="shared" si="10"/>
        <v>PENDIENTE</v>
      </c>
      <c r="AZ33" s="9"/>
      <c r="BA33" s="737"/>
      <c r="BB33" s="737"/>
      <c r="BC33" s="7" t="str">
        <f t="shared" si="11"/>
        <v/>
      </c>
      <c r="BD33" s="12" t="str">
        <f t="shared" si="12"/>
        <v/>
      </c>
      <c r="BE33" s="736" t="str">
        <f t="shared" si="13"/>
        <v/>
      </c>
      <c r="BF33" s="737"/>
      <c r="BG33" s="737"/>
      <c r="BH33" s="738" t="str">
        <f t="shared" si="14"/>
        <v>INCUMPLIDA</v>
      </c>
      <c r="BJ33" s="847" t="str">
        <f t="shared" si="15"/>
        <v>ABIERTO</v>
      </c>
    </row>
    <row r="34" spans="1:62" s="847" customFormat="1" ht="69" customHeight="1" x14ac:dyDescent="0.25">
      <c r="A34" s="669"/>
      <c r="B34" s="669"/>
      <c r="C34" s="670" t="s">
        <v>154</v>
      </c>
      <c r="D34" s="669"/>
      <c r="E34" s="911"/>
      <c r="F34" s="669"/>
      <c r="G34" s="688">
        <v>16</v>
      </c>
      <c r="H34" s="671" t="s">
        <v>721</v>
      </c>
      <c r="I34" s="686" t="s">
        <v>1081</v>
      </c>
      <c r="J34" s="672" t="s">
        <v>1085</v>
      </c>
      <c r="K34" s="672" t="s">
        <v>905</v>
      </c>
      <c r="L34" s="672" t="s">
        <v>906</v>
      </c>
      <c r="M34" s="771">
        <v>1</v>
      </c>
      <c r="N34" s="670" t="s">
        <v>1182</v>
      </c>
      <c r="O34" s="670"/>
      <c r="P34" s="670" t="s">
        <v>297</v>
      </c>
      <c r="Q34" s="678" t="s">
        <v>916</v>
      </c>
      <c r="R34" s="678" t="s">
        <v>917</v>
      </c>
      <c r="S34" s="672"/>
      <c r="T34" s="673">
        <v>1</v>
      </c>
      <c r="U34" s="672" t="s">
        <v>1186</v>
      </c>
      <c r="V34" s="772">
        <v>43983</v>
      </c>
      <c r="W34" s="772">
        <v>44196</v>
      </c>
      <c r="X34" s="687"/>
      <c r="Y34" s="650"/>
      <c r="Z34" s="149"/>
      <c r="AB34" s="745"/>
      <c r="AC34" s="746"/>
      <c r="AE34" s="654"/>
      <c r="AH34" s="728">
        <v>44012</v>
      </c>
      <c r="AI34" s="843" t="s">
        <v>1007</v>
      </c>
      <c r="AJ34" s="847">
        <v>0.5</v>
      </c>
      <c r="AK34" s="745">
        <f t="shared" si="20"/>
        <v>0.5</v>
      </c>
      <c r="AL34" s="744">
        <f t="shared" si="17"/>
        <v>0.5</v>
      </c>
      <c r="AM34" s="736" t="str">
        <f t="shared" si="18"/>
        <v>EN TERMINO</v>
      </c>
      <c r="AN34" s="729"/>
      <c r="AQ34" s="9">
        <v>44150</v>
      </c>
      <c r="AR34" s="843"/>
      <c r="AS34" s="847">
        <v>0</v>
      </c>
      <c r="AT34" s="10">
        <f t="shared" si="7"/>
        <v>0</v>
      </c>
      <c r="AU34" s="11">
        <f t="shared" si="8"/>
        <v>0</v>
      </c>
      <c r="AV34" s="736" t="str">
        <f t="shared" si="9"/>
        <v>ALERTA</v>
      </c>
      <c r="AW34" s="737" t="s">
        <v>1367</v>
      </c>
      <c r="AX34" s="737"/>
      <c r="AY34" s="738" t="str">
        <f t="shared" si="10"/>
        <v>INCUMPLIDA</v>
      </c>
      <c r="AZ34" s="9"/>
      <c r="BA34" s="737"/>
      <c r="BB34" s="737"/>
      <c r="BC34" s="7" t="str">
        <f t="shared" si="11"/>
        <v/>
      </c>
      <c r="BD34" s="12" t="str">
        <f t="shared" si="12"/>
        <v/>
      </c>
      <c r="BE34" s="736" t="str">
        <f t="shared" si="13"/>
        <v/>
      </c>
      <c r="BF34" s="737"/>
      <c r="BG34" s="737"/>
      <c r="BH34" s="738" t="str">
        <f t="shared" si="14"/>
        <v>INCUMPLIDA</v>
      </c>
      <c r="BJ34" s="847" t="str">
        <f t="shared" si="15"/>
        <v>ABIERTO</v>
      </c>
    </row>
    <row r="35" spans="1:62" s="847" customFormat="1" ht="69" customHeight="1" x14ac:dyDescent="0.25">
      <c r="A35" s="669"/>
      <c r="B35" s="669"/>
      <c r="C35" s="670" t="s">
        <v>154</v>
      </c>
      <c r="D35" s="669"/>
      <c r="E35" s="911"/>
      <c r="F35" s="669"/>
      <c r="G35" s="688">
        <v>17</v>
      </c>
      <c r="H35" s="671" t="s">
        <v>721</v>
      </c>
      <c r="I35" s="844" t="s">
        <v>907</v>
      </c>
      <c r="J35" s="882" t="s">
        <v>1086</v>
      </c>
      <c r="K35" s="882" t="s">
        <v>1096</v>
      </c>
      <c r="L35" s="882" t="s">
        <v>906</v>
      </c>
      <c r="M35" s="882">
        <v>1</v>
      </c>
      <c r="N35" s="670" t="s">
        <v>1182</v>
      </c>
      <c r="O35" s="670"/>
      <c r="P35" s="670" t="s">
        <v>297</v>
      </c>
      <c r="Q35" s="672" t="s">
        <v>882</v>
      </c>
      <c r="R35" s="678" t="s">
        <v>883</v>
      </c>
      <c r="S35" s="672"/>
      <c r="T35" s="673">
        <v>1</v>
      </c>
      <c r="U35" s="882" t="s">
        <v>1187</v>
      </c>
      <c r="V35" s="772">
        <v>43983</v>
      </c>
      <c r="W35" s="772">
        <v>44196</v>
      </c>
      <c r="X35" s="687"/>
      <c r="Y35" s="650"/>
      <c r="Z35" s="149"/>
      <c r="AB35" s="745"/>
      <c r="AC35" s="746"/>
      <c r="AE35" s="654"/>
      <c r="AH35" s="728">
        <v>44012</v>
      </c>
      <c r="AI35" s="884" t="s">
        <v>1008</v>
      </c>
      <c r="AJ35" s="847">
        <v>0.5</v>
      </c>
      <c r="AK35" s="745">
        <f t="shared" si="20"/>
        <v>0.5</v>
      </c>
      <c r="AL35" s="744">
        <f t="shared" si="17"/>
        <v>0.5</v>
      </c>
      <c r="AM35" s="736" t="str">
        <f t="shared" si="18"/>
        <v>EN TERMINO</v>
      </c>
      <c r="AN35" s="729"/>
      <c r="AQ35" s="9">
        <v>44150</v>
      </c>
      <c r="AR35" s="884"/>
      <c r="AS35" s="847">
        <v>0</v>
      </c>
      <c r="AT35" s="10">
        <f t="shared" si="7"/>
        <v>0</v>
      </c>
      <c r="AU35" s="11">
        <f t="shared" si="8"/>
        <v>0</v>
      </c>
      <c r="AV35" s="736" t="str">
        <f t="shared" si="9"/>
        <v>ALERTA</v>
      </c>
      <c r="AW35" s="929" t="s">
        <v>1367</v>
      </c>
      <c r="AX35" s="737"/>
      <c r="AY35" s="738" t="str">
        <f t="shared" si="10"/>
        <v>INCUMPLIDA</v>
      </c>
      <c r="AZ35" s="9"/>
      <c r="BA35" s="737"/>
      <c r="BB35" s="737"/>
      <c r="BC35" s="7" t="str">
        <f t="shared" si="11"/>
        <v/>
      </c>
      <c r="BD35" s="12" t="str">
        <f t="shared" si="12"/>
        <v/>
      </c>
      <c r="BE35" s="736" t="str">
        <f t="shared" si="13"/>
        <v/>
      </c>
      <c r="BF35" s="737"/>
      <c r="BG35" s="737"/>
      <c r="BH35" s="738" t="str">
        <f t="shared" si="14"/>
        <v>INCUMPLIDA</v>
      </c>
      <c r="BJ35" s="847" t="str">
        <f t="shared" si="15"/>
        <v>ABIERTO</v>
      </c>
    </row>
    <row r="36" spans="1:62" s="847" customFormat="1" ht="69" customHeight="1" x14ac:dyDescent="0.25">
      <c r="A36" s="669"/>
      <c r="B36" s="669"/>
      <c r="C36" s="670" t="s">
        <v>154</v>
      </c>
      <c r="D36" s="669"/>
      <c r="E36" s="911"/>
      <c r="F36" s="669"/>
      <c r="G36" s="688">
        <v>18</v>
      </c>
      <c r="H36" s="671" t="s">
        <v>721</v>
      </c>
      <c r="I36" s="844" t="s">
        <v>939</v>
      </c>
      <c r="J36" s="882"/>
      <c r="K36" s="882"/>
      <c r="L36" s="882" t="s">
        <v>881</v>
      </c>
      <c r="M36" s="882">
        <v>1</v>
      </c>
      <c r="N36" s="670" t="s">
        <v>69</v>
      </c>
      <c r="O36" s="670"/>
      <c r="P36" s="670" t="s">
        <v>297</v>
      </c>
      <c r="Q36" s="672" t="s">
        <v>882</v>
      </c>
      <c r="R36" s="678" t="s">
        <v>883</v>
      </c>
      <c r="S36" s="672"/>
      <c r="T36" s="673">
        <v>1</v>
      </c>
      <c r="U36" s="882" t="s">
        <v>911</v>
      </c>
      <c r="V36" s="772">
        <v>43983</v>
      </c>
      <c r="W36" s="772">
        <v>44196</v>
      </c>
      <c r="X36" s="687"/>
      <c r="Y36" s="650"/>
      <c r="Z36" s="149"/>
      <c r="AB36" s="745"/>
      <c r="AC36" s="746"/>
      <c r="AE36" s="654"/>
      <c r="AH36" s="728">
        <v>44012</v>
      </c>
      <c r="AI36" s="884"/>
      <c r="AJ36" s="847">
        <v>0.5</v>
      </c>
      <c r="AK36" s="745">
        <f t="shared" si="20"/>
        <v>0.5</v>
      </c>
      <c r="AL36" s="744">
        <f t="shared" si="17"/>
        <v>0.5</v>
      </c>
      <c r="AM36" s="736" t="str">
        <f t="shared" si="18"/>
        <v>EN TERMINO</v>
      </c>
      <c r="AN36" s="729"/>
      <c r="AQ36" s="9">
        <v>44150</v>
      </c>
      <c r="AR36" s="884"/>
      <c r="AS36" s="847">
        <v>0</v>
      </c>
      <c r="AT36" s="10">
        <f t="shared" si="7"/>
        <v>0</v>
      </c>
      <c r="AU36" s="11">
        <f t="shared" si="8"/>
        <v>0</v>
      </c>
      <c r="AV36" s="736" t="str">
        <f t="shared" si="9"/>
        <v>ALERTA</v>
      </c>
      <c r="AW36" s="929"/>
      <c r="AX36" s="737"/>
      <c r="AY36" s="738" t="str">
        <f t="shared" si="10"/>
        <v>INCUMPLIDA</v>
      </c>
      <c r="AZ36" s="9"/>
      <c r="BA36" s="737"/>
      <c r="BB36" s="737"/>
      <c r="BC36" s="7" t="str">
        <f t="shared" si="11"/>
        <v/>
      </c>
      <c r="BD36" s="12" t="str">
        <f t="shared" si="12"/>
        <v/>
      </c>
      <c r="BE36" s="736" t="str">
        <f t="shared" si="13"/>
        <v/>
      </c>
      <c r="BF36" s="737"/>
      <c r="BG36" s="737"/>
      <c r="BH36" s="738" t="str">
        <f t="shared" si="14"/>
        <v>INCUMPLIDA</v>
      </c>
      <c r="BJ36" s="847" t="str">
        <f t="shared" si="15"/>
        <v>ABIERTO</v>
      </c>
    </row>
    <row r="37" spans="1:62" s="847" customFormat="1" ht="69" customHeight="1" x14ac:dyDescent="0.25">
      <c r="A37" s="669"/>
      <c r="B37" s="669"/>
      <c r="C37" s="670" t="s">
        <v>154</v>
      </c>
      <c r="D37" s="669"/>
      <c r="E37" s="911"/>
      <c r="F37" s="669"/>
      <c r="G37" s="688">
        <v>19</v>
      </c>
      <c r="H37" s="671" t="s">
        <v>721</v>
      </c>
      <c r="I37" s="844" t="s">
        <v>980</v>
      </c>
      <c r="J37" s="882"/>
      <c r="K37" s="882" t="s">
        <v>908</v>
      </c>
      <c r="L37" s="882" t="s">
        <v>881</v>
      </c>
      <c r="M37" s="882">
        <v>1</v>
      </c>
      <c r="N37" s="670" t="s">
        <v>69</v>
      </c>
      <c r="O37" s="670"/>
      <c r="P37" s="670" t="s">
        <v>297</v>
      </c>
      <c r="Q37" s="672" t="s">
        <v>882</v>
      </c>
      <c r="R37" s="678" t="s">
        <v>883</v>
      </c>
      <c r="S37" s="672"/>
      <c r="T37" s="673">
        <v>1</v>
      </c>
      <c r="U37" s="882" t="s">
        <v>911</v>
      </c>
      <c r="V37" s="772">
        <v>43983</v>
      </c>
      <c r="W37" s="772">
        <v>44196</v>
      </c>
      <c r="X37" s="687"/>
      <c r="Y37" s="650"/>
      <c r="Z37" s="149"/>
      <c r="AB37" s="745"/>
      <c r="AC37" s="746"/>
      <c r="AE37" s="655"/>
      <c r="AG37" s="741"/>
      <c r="AH37" s="728">
        <v>44012</v>
      </c>
      <c r="AI37" s="884"/>
      <c r="AJ37" s="847">
        <v>0.5</v>
      </c>
      <c r="AK37" s="745">
        <f t="shared" si="20"/>
        <v>0.5</v>
      </c>
      <c r="AL37" s="744">
        <f t="shared" si="17"/>
        <v>0.5</v>
      </c>
      <c r="AM37" s="736" t="str">
        <f t="shared" si="18"/>
        <v>EN TERMINO</v>
      </c>
      <c r="AN37" s="729"/>
      <c r="AQ37" s="9">
        <v>44150</v>
      </c>
      <c r="AR37" s="884"/>
      <c r="AS37" s="847">
        <v>0</v>
      </c>
      <c r="AT37" s="10">
        <f t="shared" si="7"/>
        <v>0</v>
      </c>
      <c r="AU37" s="11">
        <f t="shared" si="8"/>
        <v>0</v>
      </c>
      <c r="AV37" s="736" t="str">
        <f t="shared" si="9"/>
        <v>ALERTA</v>
      </c>
      <c r="AW37" s="929"/>
      <c r="AX37" s="737"/>
      <c r="AY37" s="738" t="str">
        <f t="shared" si="10"/>
        <v>INCUMPLIDA</v>
      </c>
      <c r="AZ37" s="9"/>
      <c r="BA37" s="737"/>
      <c r="BB37" s="737"/>
      <c r="BC37" s="7" t="str">
        <f t="shared" si="11"/>
        <v/>
      </c>
      <c r="BD37" s="12" t="str">
        <f t="shared" si="12"/>
        <v/>
      </c>
      <c r="BE37" s="736" t="str">
        <f t="shared" si="13"/>
        <v/>
      </c>
      <c r="BF37" s="737"/>
      <c r="BG37" s="737"/>
      <c r="BH37" s="738" t="str">
        <f t="shared" si="14"/>
        <v>INCUMPLIDA</v>
      </c>
      <c r="BJ37" s="847" t="str">
        <f t="shared" si="15"/>
        <v>ABIERTO</v>
      </c>
    </row>
    <row r="38" spans="1:62" s="847" customFormat="1" ht="69" customHeight="1" x14ac:dyDescent="0.25">
      <c r="A38" s="669"/>
      <c r="B38" s="669"/>
      <c r="C38" s="670" t="s">
        <v>154</v>
      </c>
      <c r="D38" s="669"/>
      <c r="E38" s="911"/>
      <c r="F38" s="669"/>
      <c r="G38" s="688">
        <v>20</v>
      </c>
      <c r="H38" s="671" t="s">
        <v>721</v>
      </c>
      <c r="I38" s="844" t="s">
        <v>981</v>
      </c>
      <c r="J38" s="882"/>
      <c r="K38" s="882" t="s">
        <v>908</v>
      </c>
      <c r="L38" s="882" t="s">
        <v>881</v>
      </c>
      <c r="M38" s="882">
        <v>1</v>
      </c>
      <c r="N38" s="670" t="s">
        <v>69</v>
      </c>
      <c r="O38" s="670"/>
      <c r="P38" s="670" t="s">
        <v>297</v>
      </c>
      <c r="Q38" s="672" t="s">
        <v>882</v>
      </c>
      <c r="R38" s="678" t="s">
        <v>883</v>
      </c>
      <c r="S38" s="672"/>
      <c r="T38" s="673">
        <v>1</v>
      </c>
      <c r="U38" s="882" t="s">
        <v>911</v>
      </c>
      <c r="V38" s="772">
        <v>43983</v>
      </c>
      <c r="W38" s="772">
        <v>44196</v>
      </c>
      <c r="X38" s="687"/>
      <c r="Y38" s="650"/>
      <c r="Z38" s="149"/>
      <c r="AB38" s="745"/>
      <c r="AC38" s="746"/>
      <c r="AE38" s="655"/>
      <c r="AG38" s="741"/>
      <c r="AH38" s="728">
        <v>44012</v>
      </c>
      <c r="AI38" s="884"/>
      <c r="AJ38" s="847">
        <v>0.5</v>
      </c>
      <c r="AK38" s="745">
        <f t="shared" si="20"/>
        <v>0.5</v>
      </c>
      <c r="AL38" s="744">
        <f t="shared" si="17"/>
        <v>0.5</v>
      </c>
      <c r="AM38" s="736" t="str">
        <f t="shared" si="18"/>
        <v>EN TERMINO</v>
      </c>
      <c r="AN38" s="729"/>
      <c r="AQ38" s="9">
        <v>44150</v>
      </c>
      <c r="AR38" s="884"/>
      <c r="AS38" s="847">
        <v>0</v>
      </c>
      <c r="AT38" s="10">
        <f t="shared" si="7"/>
        <v>0</v>
      </c>
      <c r="AU38" s="11">
        <f t="shared" si="8"/>
        <v>0</v>
      </c>
      <c r="AV38" s="736" t="str">
        <f t="shared" si="9"/>
        <v>ALERTA</v>
      </c>
      <c r="AW38" s="929"/>
      <c r="AX38" s="737"/>
      <c r="AY38" s="738" t="str">
        <f t="shared" si="10"/>
        <v>INCUMPLIDA</v>
      </c>
      <c r="AZ38" s="9"/>
      <c r="BA38" s="737"/>
      <c r="BB38" s="737"/>
      <c r="BC38" s="7" t="str">
        <f t="shared" si="11"/>
        <v/>
      </c>
      <c r="BD38" s="12" t="str">
        <f t="shared" si="12"/>
        <v/>
      </c>
      <c r="BE38" s="736" t="str">
        <f t="shared" si="13"/>
        <v/>
      </c>
      <c r="BF38" s="737"/>
      <c r="BG38" s="737"/>
      <c r="BH38" s="738" t="str">
        <f t="shared" si="14"/>
        <v>INCUMPLIDA</v>
      </c>
      <c r="BJ38" s="847" t="str">
        <f t="shared" si="15"/>
        <v>ABIERTO</v>
      </c>
    </row>
    <row r="39" spans="1:62" s="847" customFormat="1" ht="69" customHeight="1" x14ac:dyDescent="0.25">
      <c r="A39" s="669"/>
      <c r="B39" s="669"/>
      <c r="C39" s="670" t="s">
        <v>154</v>
      </c>
      <c r="D39" s="669"/>
      <c r="E39" s="911"/>
      <c r="F39" s="669"/>
      <c r="G39" s="688">
        <v>21</v>
      </c>
      <c r="H39" s="671" t="s">
        <v>721</v>
      </c>
      <c r="I39" s="844" t="s">
        <v>982</v>
      </c>
      <c r="J39" s="882"/>
      <c r="K39" s="882" t="s">
        <v>908</v>
      </c>
      <c r="L39" s="882" t="s">
        <v>881</v>
      </c>
      <c r="M39" s="882">
        <v>1</v>
      </c>
      <c r="N39" s="670" t="s">
        <v>69</v>
      </c>
      <c r="O39" s="670"/>
      <c r="P39" s="670" t="s">
        <v>297</v>
      </c>
      <c r="Q39" s="672" t="s">
        <v>882</v>
      </c>
      <c r="R39" s="678" t="s">
        <v>883</v>
      </c>
      <c r="S39" s="680"/>
      <c r="T39" s="673">
        <v>1</v>
      </c>
      <c r="U39" s="882" t="s">
        <v>911</v>
      </c>
      <c r="V39" s="772">
        <v>43983</v>
      </c>
      <c r="W39" s="772">
        <v>44196</v>
      </c>
      <c r="X39" s="687"/>
      <c r="Y39" s="650"/>
      <c r="Z39" s="149"/>
      <c r="AB39" s="745"/>
      <c r="AC39" s="746"/>
      <c r="AE39" s="653"/>
      <c r="AG39" s="741"/>
      <c r="AH39" s="728">
        <v>44012</v>
      </c>
      <c r="AI39" s="884"/>
      <c r="AJ39" s="847">
        <v>0.5</v>
      </c>
      <c r="AK39" s="745">
        <f t="shared" si="20"/>
        <v>0.5</v>
      </c>
      <c r="AL39" s="744">
        <f t="shared" si="17"/>
        <v>0.5</v>
      </c>
      <c r="AM39" s="736" t="str">
        <f t="shared" si="18"/>
        <v>EN TERMINO</v>
      </c>
      <c r="AN39" s="729"/>
      <c r="AQ39" s="9">
        <v>44150</v>
      </c>
      <c r="AR39" s="884"/>
      <c r="AS39" s="847">
        <v>0</v>
      </c>
      <c r="AT39" s="10">
        <f t="shared" si="7"/>
        <v>0</v>
      </c>
      <c r="AU39" s="11">
        <f t="shared" si="8"/>
        <v>0</v>
      </c>
      <c r="AV39" s="736" t="str">
        <f t="shared" si="9"/>
        <v>ALERTA</v>
      </c>
      <c r="AW39" s="929"/>
      <c r="AX39" s="737"/>
      <c r="AY39" s="738" t="str">
        <f t="shared" si="10"/>
        <v>INCUMPLIDA</v>
      </c>
      <c r="AZ39" s="9"/>
      <c r="BA39" s="737"/>
      <c r="BB39" s="737"/>
      <c r="BC39" s="7" t="str">
        <f t="shared" si="11"/>
        <v/>
      </c>
      <c r="BD39" s="12" t="str">
        <f t="shared" si="12"/>
        <v/>
      </c>
      <c r="BE39" s="736" t="str">
        <f t="shared" si="13"/>
        <v/>
      </c>
      <c r="BF39" s="737"/>
      <c r="BG39" s="737"/>
      <c r="BH39" s="738" t="str">
        <f t="shared" si="14"/>
        <v>INCUMPLIDA</v>
      </c>
      <c r="BJ39" s="847" t="str">
        <f t="shared" si="15"/>
        <v>ABIERTO</v>
      </c>
    </row>
    <row r="40" spans="1:62" s="847" customFormat="1" ht="69" customHeight="1" x14ac:dyDescent="0.25">
      <c r="A40" s="669"/>
      <c r="B40" s="669"/>
      <c r="C40" s="670" t="s">
        <v>154</v>
      </c>
      <c r="D40" s="669"/>
      <c r="E40" s="911"/>
      <c r="F40" s="669"/>
      <c r="G40" s="688">
        <v>22</v>
      </c>
      <c r="H40" s="671" t="s">
        <v>721</v>
      </c>
      <c r="I40" s="844" t="s">
        <v>983</v>
      </c>
      <c r="J40" s="882"/>
      <c r="K40" s="882" t="s">
        <v>908</v>
      </c>
      <c r="L40" s="882" t="s">
        <v>881</v>
      </c>
      <c r="M40" s="882">
        <v>1</v>
      </c>
      <c r="N40" s="670" t="s">
        <v>69</v>
      </c>
      <c r="O40" s="670"/>
      <c r="P40" s="670" t="s">
        <v>297</v>
      </c>
      <c r="Q40" s="672" t="s">
        <v>882</v>
      </c>
      <c r="R40" s="672" t="s">
        <v>928</v>
      </c>
      <c r="S40" s="672"/>
      <c r="T40" s="673">
        <v>1</v>
      </c>
      <c r="U40" s="882" t="s">
        <v>911</v>
      </c>
      <c r="V40" s="772">
        <v>43983</v>
      </c>
      <c r="W40" s="772">
        <v>44196</v>
      </c>
      <c r="X40" s="687"/>
      <c r="Y40" s="650"/>
      <c r="Z40" s="149"/>
      <c r="AB40" s="745"/>
      <c r="AC40" s="746"/>
      <c r="AE40" s="653"/>
      <c r="AG40" s="741"/>
      <c r="AH40" s="728">
        <v>44012</v>
      </c>
      <c r="AI40" s="884"/>
      <c r="AJ40" s="847">
        <v>0.5</v>
      </c>
      <c r="AK40" s="745">
        <f t="shared" si="20"/>
        <v>0.5</v>
      </c>
      <c r="AL40" s="744">
        <f t="shared" si="17"/>
        <v>0.5</v>
      </c>
      <c r="AM40" s="736" t="str">
        <f t="shared" si="18"/>
        <v>EN TERMINO</v>
      </c>
      <c r="AN40" s="729"/>
      <c r="AQ40" s="9">
        <v>44150</v>
      </c>
      <c r="AR40" s="884"/>
      <c r="AS40" s="847">
        <v>0</v>
      </c>
      <c r="AT40" s="10">
        <f t="shared" si="7"/>
        <v>0</v>
      </c>
      <c r="AU40" s="11">
        <f t="shared" si="8"/>
        <v>0</v>
      </c>
      <c r="AV40" s="736" t="str">
        <f t="shared" si="9"/>
        <v>ALERTA</v>
      </c>
      <c r="AW40" s="929"/>
      <c r="AX40" s="737"/>
      <c r="AY40" s="738" t="str">
        <f t="shared" si="10"/>
        <v>INCUMPLIDA</v>
      </c>
      <c r="AZ40" s="9"/>
      <c r="BA40" s="737"/>
      <c r="BB40" s="737"/>
      <c r="BC40" s="7" t="str">
        <f t="shared" si="11"/>
        <v/>
      </c>
      <c r="BD40" s="12" t="str">
        <f t="shared" si="12"/>
        <v/>
      </c>
      <c r="BE40" s="736" t="str">
        <f t="shared" si="13"/>
        <v/>
      </c>
      <c r="BF40" s="737"/>
      <c r="BG40" s="737"/>
      <c r="BH40" s="738" t="str">
        <f t="shared" si="14"/>
        <v>INCUMPLIDA</v>
      </c>
      <c r="BJ40" s="847" t="str">
        <f t="shared" si="15"/>
        <v>ABIERTO</v>
      </c>
    </row>
    <row r="41" spans="1:62" s="847" customFormat="1" ht="69" customHeight="1" x14ac:dyDescent="0.25">
      <c r="A41" s="669"/>
      <c r="B41" s="669"/>
      <c r="C41" s="670" t="s">
        <v>154</v>
      </c>
      <c r="D41" s="669"/>
      <c r="E41" s="911"/>
      <c r="F41" s="669"/>
      <c r="G41" s="688">
        <v>23</v>
      </c>
      <c r="H41" s="671" t="s">
        <v>721</v>
      </c>
      <c r="I41" s="844" t="s">
        <v>986</v>
      </c>
      <c r="J41" s="882"/>
      <c r="K41" s="882" t="s">
        <v>908</v>
      </c>
      <c r="L41" s="882" t="s">
        <v>881</v>
      </c>
      <c r="M41" s="882">
        <v>1</v>
      </c>
      <c r="N41" s="670" t="s">
        <v>69</v>
      </c>
      <c r="O41" s="670"/>
      <c r="P41" s="670" t="s">
        <v>297</v>
      </c>
      <c r="Q41" s="672" t="s">
        <v>882</v>
      </c>
      <c r="R41" s="678" t="s">
        <v>883</v>
      </c>
      <c r="S41" s="672"/>
      <c r="T41" s="673">
        <v>1</v>
      </c>
      <c r="U41" s="882" t="s">
        <v>911</v>
      </c>
      <c r="V41" s="772">
        <v>43983</v>
      </c>
      <c r="W41" s="772">
        <v>44196</v>
      </c>
      <c r="X41" s="687"/>
      <c r="Y41" s="650"/>
      <c r="Z41" s="149"/>
      <c r="AB41" s="745"/>
      <c r="AC41" s="746"/>
      <c r="AE41" s="653"/>
      <c r="AG41" s="741"/>
      <c r="AH41" s="728">
        <v>44012</v>
      </c>
      <c r="AI41" s="884"/>
      <c r="AJ41" s="847">
        <v>0.5</v>
      </c>
      <c r="AK41" s="745">
        <f t="shared" si="20"/>
        <v>0.5</v>
      </c>
      <c r="AL41" s="744">
        <f t="shared" si="17"/>
        <v>0.5</v>
      </c>
      <c r="AM41" s="736" t="str">
        <f t="shared" si="18"/>
        <v>EN TERMINO</v>
      </c>
      <c r="AN41" s="729"/>
      <c r="AQ41" s="9">
        <v>44150</v>
      </c>
      <c r="AR41" s="884"/>
      <c r="AS41" s="847">
        <v>0</v>
      </c>
      <c r="AT41" s="10">
        <f t="shared" si="7"/>
        <v>0</v>
      </c>
      <c r="AU41" s="11">
        <f t="shared" si="8"/>
        <v>0</v>
      </c>
      <c r="AV41" s="736" t="str">
        <f t="shared" si="9"/>
        <v>ALERTA</v>
      </c>
      <c r="AW41" s="929"/>
      <c r="AX41" s="737"/>
      <c r="AY41" s="738" t="str">
        <f t="shared" si="10"/>
        <v>INCUMPLIDA</v>
      </c>
      <c r="AZ41" s="9"/>
      <c r="BA41" s="737"/>
      <c r="BB41" s="737"/>
      <c r="BC41" s="7" t="str">
        <f t="shared" si="11"/>
        <v/>
      </c>
      <c r="BD41" s="12" t="str">
        <f t="shared" si="12"/>
        <v/>
      </c>
      <c r="BE41" s="736" t="str">
        <f t="shared" si="13"/>
        <v/>
      </c>
      <c r="BF41" s="737"/>
      <c r="BG41" s="737"/>
      <c r="BH41" s="738" t="str">
        <f t="shared" si="14"/>
        <v>INCUMPLIDA</v>
      </c>
      <c r="BJ41" s="847" t="str">
        <f t="shared" si="15"/>
        <v>ABIERTO</v>
      </c>
    </row>
    <row r="42" spans="1:62" s="847" customFormat="1" ht="69" customHeight="1" x14ac:dyDescent="0.25">
      <c r="A42" s="669"/>
      <c r="B42" s="669"/>
      <c r="C42" s="670" t="s">
        <v>154</v>
      </c>
      <c r="D42" s="669"/>
      <c r="E42" s="911"/>
      <c r="F42" s="669"/>
      <c r="G42" s="688">
        <v>24</v>
      </c>
      <c r="H42" s="671" t="s">
        <v>721</v>
      </c>
      <c r="I42" s="844" t="s">
        <v>909</v>
      </c>
      <c r="J42" s="882" t="s">
        <v>769</v>
      </c>
      <c r="K42" s="882" t="s">
        <v>908</v>
      </c>
      <c r="L42" s="882" t="s">
        <v>1188</v>
      </c>
      <c r="M42" s="774">
        <v>1</v>
      </c>
      <c r="N42" s="670" t="s">
        <v>1182</v>
      </c>
      <c r="O42" s="670"/>
      <c r="P42" s="670" t="s">
        <v>297</v>
      </c>
      <c r="Q42" s="672" t="s">
        <v>882</v>
      </c>
      <c r="R42" s="678" t="s">
        <v>883</v>
      </c>
      <c r="S42" s="672"/>
      <c r="T42" s="673">
        <v>1</v>
      </c>
      <c r="U42" s="882" t="s">
        <v>1189</v>
      </c>
      <c r="V42" s="772">
        <v>43983</v>
      </c>
      <c r="W42" s="772">
        <v>44196</v>
      </c>
      <c r="X42" s="687"/>
      <c r="Y42" s="650"/>
      <c r="Z42" s="149"/>
      <c r="AB42" s="745"/>
      <c r="AC42" s="746"/>
      <c r="AE42" s="654"/>
      <c r="AH42" s="728">
        <v>44012</v>
      </c>
      <c r="AI42" s="884" t="s">
        <v>1368</v>
      </c>
      <c r="AJ42" s="847">
        <v>0.5</v>
      </c>
      <c r="AK42" s="745">
        <f t="shared" si="20"/>
        <v>0.5</v>
      </c>
      <c r="AL42" s="744">
        <f t="shared" si="17"/>
        <v>0.5</v>
      </c>
      <c r="AM42" s="736" t="str">
        <f t="shared" si="18"/>
        <v>EN TERMINO</v>
      </c>
      <c r="AN42" s="730" t="s">
        <v>1124</v>
      </c>
      <c r="AQ42" s="9">
        <v>44150</v>
      </c>
      <c r="AR42" s="884"/>
      <c r="AS42" s="847">
        <v>0</v>
      </c>
      <c r="AT42" s="10">
        <f t="shared" si="7"/>
        <v>0</v>
      </c>
      <c r="AU42" s="11">
        <f t="shared" si="8"/>
        <v>0</v>
      </c>
      <c r="AV42" s="736" t="str">
        <f t="shared" si="9"/>
        <v>ALERTA</v>
      </c>
      <c r="AW42" s="929" t="s">
        <v>1367</v>
      </c>
      <c r="AX42" s="737"/>
      <c r="AY42" s="738" t="str">
        <f t="shared" si="10"/>
        <v>INCUMPLIDA</v>
      </c>
      <c r="AZ42" s="9"/>
      <c r="BA42" s="737"/>
      <c r="BB42" s="737"/>
      <c r="BC42" s="7" t="str">
        <f t="shared" si="11"/>
        <v/>
      </c>
      <c r="BD42" s="12" t="str">
        <f t="shared" si="12"/>
        <v/>
      </c>
      <c r="BE42" s="736" t="str">
        <f t="shared" si="13"/>
        <v/>
      </c>
      <c r="BF42" s="737"/>
      <c r="BG42" s="737"/>
      <c r="BH42" s="738" t="str">
        <f t="shared" si="14"/>
        <v>INCUMPLIDA</v>
      </c>
      <c r="BJ42" s="847" t="str">
        <f t="shared" si="15"/>
        <v>ABIERTO</v>
      </c>
    </row>
    <row r="43" spans="1:62" s="847" customFormat="1" ht="69" customHeight="1" x14ac:dyDescent="0.25">
      <c r="A43" s="669"/>
      <c r="B43" s="669"/>
      <c r="C43" s="670" t="s">
        <v>154</v>
      </c>
      <c r="D43" s="669"/>
      <c r="E43" s="911"/>
      <c r="F43" s="669"/>
      <c r="G43" s="688">
        <v>25</v>
      </c>
      <c r="H43" s="671" t="s">
        <v>721</v>
      </c>
      <c r="I43" s="844" t="s">
        <v>925</v>
      </c>
      <c r="J43" s="882"/>
      <c r="K43" s="882"/>
      <c r="L43" s="882" t="s">
        <v>881</v>
      </c>
      <c r="M43" s="771">
        <v>1</v>
      </c>
      <c r="N43" s="670" t="s">
        <v>69</v>
      </c>
      <c r="O43" s="670"/>
      <c r="P43" s="670" t="s">
        <v>297</v>
      </c>
      <c r="Q43" s="672" t="s">
        <v>882</v>
      </c>
      <c r="R43" s="678" t="s">
        <v>883</v>
      </c>
      <c r="S43" s="672"/>
      <c r="T43" s="673">
        <v>1</v>
      </c>
      <c r="U43" s="882"/>
      <c r="V43" s="772">
        <v>43891</v>
      </c>
      <c r="W43" s="772">
        <v>44196</v>
      </c>
      <c r="X43" s="687"/>
      <c r="Y43" s="650"/>
      <c r="Z43" s="149"/>
      <c r="AB43" s="745"/>
      <c r="AC43" s="746"/>
      <c r="AG43" s="741"/>
      <c r="AH43" s="728">
        <v>44012</v>
      </c>
      <c r="AI43" s="884"/>
      <c r="AJ43" s="847">
        <v>0.5</v>
      </c>
      <c r="AK43" s="745">
        <f t="shared" si="20"/>
        <v>0.5</v>
      </c>
      <c r="AL43" s="744">
        <f t="shared" si="17"/>
        <v>0.5</v>
      </c>
      <c r="AM43" s="736" t="str">
        <f t="shared" si="18"/>
        <v>EN TERMINO</v>
      </c>
      <c r="AN43" s="730" t="s">
        <v>1124</v>
      </c>
      <c r="AQ43" s="9">
        <v>44150</v>
      </c>
      <c r="AR43" s="884"/>
      <c r="AS43" s="847">
        <v>0</v>
      </c>
      <c r="AT43" s="10">
        <f t="shared" si="7"/>
        <v>0</v>
      </c>
      <c r="AU43" s="11">
        <f t="shared" si="8"/>
        <v>0</v>
      </c>
      <c r="AV43" s="736" t="str">
        <f t="shared" si="9"/>
        <v>ALERTA</v>
      </c>
      <c r="AW43" s="929"/>
      <c r="AX43" s="737"/>
      <c r="AY43" s="738" t="str">
        <f t="shared" si="10"/>
        <v>INCUMPLIDA</v>
      </c>
      <c r="AZ43" s="9"/>
      <c r="BA43" s="737"/>
      <c r="BB43" s="737"/>
      <c r="BC43" s="7" t="str">
        <f t="shared" si="11"/>
        <v/>
      </c>
      <c r="BD43" s="12" t="str">
        <f t="shared" si="12"/>
        <v/>
      </c>
      <c r="BE43" s="736" t="str">
        <f t="shared" si="13"/>
        <v/>
      </c>
      <c r="BF43" s="737"/>
      <c r="BG43" s="737"/>
      <c r="BH43" s="738" t="str">
        <f t="shared" si="14"/>
        <v>INCUMPLIDA</v>
      </c>
      <c r="BJ43" s="847" t="str">
        <f t="shared" si="15"/>
        <v>ABIERTO</v>
      </c>
    </row>
    <row r="44" spans="1:62" s="847" customFormat="1" ht="69" customHeight="1" x14ac:dyDescent="0.25">
      <c r="A44" s="669"/>
      <c r="B44" s="669"/>
      <c r="C44" s="670" t="s">
        <v>154</v>
      </c>
      <c r="D44" s="669"/>
      <c r="E44" s="911"/>
      <c r="F44" s="669"/>
      <c r="G44" s="688">
        <v>26</v>
      </c>
      <c r="H44" s="671" t="s">
        <v>721</v>
      </c>
      <c r="I44" s="844" t="s">
        <v>984</v>
      </c>
      <c r="J44" s="882"/>
      <c r="K44" s="882"/>
      <c r="L44" s="882" t="s">
        <v>881</v>
      </c>
      <c r="M44" s="773">
        <v>1</v>
      </c>
      <c r="N44" s="670" t="s">
        <v>69</v>
      </c>
      <c r="O44" s="670"/>
      <c r="P44" s="670" t="s">
        <v>297</v>
      </c>
      <c r="Q44" s="672" t="s">
        <v>882</v>
      </c>
      <c r="R44" s="678" t="s">
        <v>883</v>
      </c>
      <c r="S44" s="672"/>
      <c r="T44" s="673">
        <v>1</v>
      </c>
      <c r="U44" s="882" t="s">
        <v>1190</v>
      </c>
      <c r="V44" s="772">
        <v>43983</v>
      </c>
      <c r="W44" s="772">
        <v>44196</v>
      </c>
      <c r="X44" s="687"/>
      <c r="Y44" s="650"/>
      <c r="Z44" s="149"/>
      <c r="AB44" s="745"/>
      <c r="AC44" s="746"/>
      <c r="AG44" s="741"/>
      <c r="AH44" s="728">
        <v>44012</v>
      </c>
      <c r="AI44" s="884"/>
      <c r="AJ44" s="847">
        <v>0.5</v>
      </c>
      <c r="AK44" s="745">
        <f t="shared" si="20"/>
        <v>0.5</v>
      </c>
      <c r="AL44" s="744">
        <f t="shared" si="17"/>
        <v>0.5</v>
      </c>
      <c r="AM44" s="736" t="str">
        <f t="shared" si="18"/>
        <v>EN TERMINO</v>
      </c>
      <c r="AN44" s="730" t="s">
        <v>1124</v>
      </c>
      <c r="AQ44" s="9">
        <v>44150</v>
      </c>
      <c r="AR44" s="884"/>
      <c r="AS44" s="847">
        <v>0</v>
      </c>
      <c r="AT44" s="10">
        <f t="shared" si="7"/>
        <v>0</v>
      </c>
      <c r="AU44" s="11">
        <f t="shared" si="8"/>
        <v>0</v>
      </c>
      <c r="AV44" s="736" t="str">
        <f t="shared" si="9"/>
        <v>ALERTA</v>
      </c>
      <c r="AW44" s="929"/>
      <c r="AX44" s="737"/>
      <c r="AY44" s="738" t="str">
        <f t="shared" si="10"/>
        <v>INCUMPLIDA</v>
      </c>
      <c r="AZ44" s="9"/>
      <c r="BA44" s="737"/>
      <c r="BB44" s="737"/>
      <c r="BC44" s="7" t="str">
        <f t="shared" si="11"/>
        <v/>
      </c>
      <c r="BD44" s="12" t="str">
        <f t="shared" si="12"/>
        <v/>
      </c>
      <c r="BE44" s="736" t="str">
        <f t="shared" si="13"/>
        <v/>
      </c>
      <c r="BF44" s="737"/>
      <c r="BG44" s="737"/>
      <c r="BH44" s="738" t="str">
        <f t="shared" si="14"/>
        <v>INCUMPLIDA</v>
      </c>
      <c r="BJ44" s="847" t="str">
        <f t="shared" si="15"/>
        <v>ABIERTO</v>
      </c>
    </row>
    <row r="45" spans="1:62" s="847" customFormat="1" ht="69" customHeight="1" x14ac:dyDescent="0.25">
      <c r="A45" s="669"/>
      <c r="B45" s="669"/>
      <c r="C45" s="670" t="s">
        <v>154</v>
      </c>
      <c r="D45" s="669"/>
      <c r="E45" s="911"/>
      <c r="F45" s="669"/>
      <c r="G45" s="688">
        <v>27</v>
      </c>
      <c r="H45" s="671" t="s">
        <v>721</v>
      </c>
      <c r="I45" s="844" t="s">
        <v>990</v>
      </c>
      <c r="J45" s="882"/>
      <c r="K45" s="882"/>
      <c r="L45" s="882" t="s">
        <v>881</v>
      </c>
      <c r="M45" s="773">
        <v>1</v>
      </c>
      <c r="N45" s="670" t="s">
        <v>69</v>
      </c>
      <c r="O45" s="670"/>
      <c r="P45" s="670" t="s">
        <v>297</v>
      </c>
      <c r="Q45" s="672" t="s">
        <v>882</v>
      </c>
      <c r="R45" s="678" t="s">
        <v>883</v>
      </c>
      <c r="S45" s="672"/>
      <c r="T45" s="673">
        <v>1</v>
      </c>
      <c r="U45" s="882"/>
      <c r="V45" s="772">
        <v>43983</v>
      </c>
      <c r="W45" s="772">
        <v>44196</v>
      </c>
      <c r="X45" s="687"/>
      <c r="Y45" s="650"/>
      <c r="Z45" s="149"/>
      <c r="AB45" s="745"/>
      <c r="AC45" s="746"/>
      <c r="AG45" s="741"/>
      <c r="AH45" s="728">
        <v>44012</v>
      </c>
      <c r="AI45" s="884"/>
      <c r="AJ45" s="847">
        <v>0.5</v>
      </c>
      <c r="AK45" s="745">
        <f t="shared" si="20"/>
        <v>0.5</v>
      </c>
      <c r="AL45" s="744">
        <f t="shared" si="17"/>
        <v>0.5</v>
      </c>
      <c r="AM45" s="736" t="str">
        <f t="shared" si="18"/>
        <v>EN TERMINO</v>
      </c>
      <c r="AN45" s="730" t="s">
        <v>1124</v>
      </c>
      <c r="AQ45" s="9">
        <v>44150</v>
      </c>
      <c r="AR45" s="884"/>
      <c r="AS45" s="847">
        <v>0</v>
      </c>
      <c r="AT45" s="10">
        <f t="shared" si="7"/>
        <v>0</v>
      </c>
      <c r="AU45" s="11">
        <f t="shared" si="8"/>
        <v>0</v>
      </c>
      <c r="AV45" s="736" t="str">
        <f t="shared" si="9"/>
        <v>ALERTA</v>
      </c>
      <c r="AW45" s="929"/>
      <c r="AX45" s="737"/>
      <c r="AY45" s="738" t="str">
        <f t="shared" si="10"/>
        <v>INCUMPLIDA</v>
      </c>
      <c r="AZ45" s="9"/>
      <c r="BA45" s="737"/>
      <c r="BB45" s="737"/>
      <c r="BC45" s="7" t="str">
        <f t="shared" si="11"/>
        <v/>
      </c>
      <c r="BD45" s="12" t="str">
        <f t="shared" si="12"/>
        <v/>
      </c>
      <c r="BE45" s="736" t="str">
        <f t="shared" si="13"/>
        <v/>
      </c>
      <c r="BF45" s="737"/>
      <c r="BG45" s="737"/>
      <c r="BH45" s="738" t="str">
        <f t="shared" si="14"/>
        <v>INCUMPLIDA</v>
      </c>
      <c r="BJ45" s="847" t="str">
        <f t="shared" si="15"/>
        <v>ABIERTO</v>
      </c>
    </row>
    <row r="46" spans="1:62" s="847" customFormat="1" ht="69" customHeight="1" x14ac:dyDescent="0.25">
      <c r="A46" s="669"/>
      <c r="B46" s="669"/>
      <c r="C46" s="670" t="s">
        <v>154</v>
      </c>
      <c r="D46" s="669"/>
      <c r="E46" s="911"/>
      <c r="F46" s="669"/>
      <c r="G46" s="688">
        <v>28</v>
      </c>
      <c r="H46" s="671" t="s">
        <v>721</v>
      </c>
      <c r="I46" s="844" t="s">
        <v>994</v>
      </c>
      <c r="J46" s="882"/>
      <c r="K46" s="882"/>
      <c r="L46" s="882"/>
      <c r="M46" s="773"/>
      <c r="N46" s="670" t="s">
        <v>69</v>
      </c>
      <c r="O46" s="670"/>
      <c r="P46" s="670" t="s">
        <v>297</v>
      </c>
      <c r="Q46" s="672" t="s">
        <v>882</v>
      </c>
      <c r="R46" s="678" t="s">
        <v>883</v>
      </c>
      <c r="S46" s="672"/>
      <c r="T46" s="673">
        <v>1</v>
      </c>
      <c r="U46" s="882"/>
      <c r="V46" s="772"/>
      <c r="W46" s="772">
        <v>44196</v>
      </c>
      <c r="X46" s="687"/>
      <c r="Y46" s="650"/>
      <c r="Z46" s="149"/>
      <c r="AB46" s="745"/>
      <c r="AC46" s="746"/>
      <c r="AE46" s="269"/>
      <c r="AG46" s="741"/>
      <c r="AH46" s="728">
        <v>44012</v>
      </c>
      <c r="AI46" s="884"/>
      <c r="AJ46" s="847">
        <v>0.5</v>
      </c>
      <c r="AK46" s="745" t="str">
        <f t="shared" si="20"/>
        <v/>
      </c>
      <c r="AL46" s="744" t="str">
        <f t="shared" si="17"/>
        <v/>
      </c>
      <c r="AM46" s="736" t="str">
        <f t="shared" si="18"/>
        <v>EN TERMINO</v>
      </c>
      <c r="AN46" s="730" t="s">
        <v>1124</v>
      </c>
      <c r="AQ46" s="9">
        <v>44150</v>
      </c>
      <c r="AR46" s="884"/>
      <c r="AS46" s="847">
        <v>0</v>
      </c>
      <c r="AT46" s="10" t="str">
        <f>(IF(AS46="","",IF(OR($M46=0,$M46="",AQ46=""),"",AS46/$M46)))</f>
        <v/>
      </c>
      <c r="AU46" s="11" t="str">
        <f t="shared" si="8"/>
        <v/>
      </c>
      <c r="AV46" s="736" t="str">
        <f t="shared" si="9"/>
        <v>EN TERMINO</v>
      </c>
      <c r="AW46" s="929"/>
      <c r="AX46" s="737"/>
      <c r="AY46" s="738" t="str">
        <f t="shared" si="10"/>
        <v>PENDIENTE</v>
      </c>
      <c r="AZ46" s="9"/>
      <c r="BA46" s="737"/>
      <c r="BB46" s="737"/>
      <c r="BC46" s="7" t="str">
        <f t="shared" si="11"/>
        <v/>
      </c>
      <c r="BD46" s="12" t="str">
        <f t="shared" si="12"/>
        <v/>
      </c>
      <c r="BE46" s="736" t="str">
        <f t="shared" si="13"/>
        <v/>
      </c>
      <c r="BF46" s="737"/>
      <c r="BG46" s="737"/>
      <c r="BH46" s="738" t="str">
        <f t="shared" si="14"/>
        <v>INCUMPLIDA</v>
      </c>
      <c r="BJ46" s="847" t="str">
        <f t="shared" si="15"/>
        <v>ABIERTO</v>
      </c>
    </row>
    <row r="47" spans="1:62" s="847" customFormat="1" ht="69" customHeight="1" x14ac:dyDescent="0.25">
      <c r="A47" s="669"/>
      <c r="B47" s="669"/>
      <c r="C47" s="670" t="s">
        <v>154</v>
      </c>
      <c r="D47" s="669"/>
      <c r="E47" s="911"/>
      <c r="F47" s="669"/>
      <c r="G47" s="688">
        <v>29</v>
      </c>
      <c r="H47" s="671" t="s">
        <v>721</v>
      </c>
      <c r="I47" s="844" t="s">
        <v>995</v>
      </c>
      <c r="J47" s="882"/>
      <c r="K47" s="882"/>
      <c r="L47" s="882" t="s">
        <v>881</v>
      </c>
      <c r="M47" s="852">
        <v>1</v>
      </c>
      <c r="N47" s="670" t="s">
        <v>69</v>
      </c>
      <c r="O47" s="670"/>
      <c r="P47" s="670" t="s">
        <v>297</v>
      </c>
      <c r="Q47" s="672" t="s">
        <v>882</v>
      </c>
      <c r="R47" s="678" t="s">
        <v>883</v>
      </c>
      <c r="S47" s="678"/>
      <c r="T47" s="673">
        <v>1</v>
      </c>
      <c r="U47" s="882"/>
      <c r="V47" s="772">
        <v>43983</v>
      </c>
      <c r="W47" s="772">
        <v>44196</v>
      </c>
      <c r="X47" s="687"/>
      <c r="Y47" s="650"/>
      <c r="Z47" s="149"/>
      <c r="AB47" s="745"/>
      <c r="AC47" s="746"/>
      <c r="AE47" s="269"/>
      <c r="AG47" s="741"/>
      <c r="AH47" s="728">
        <v>44012</v>
      </c>
      <c r="AI47" s="884"/>
      <c r="AJ47" s="847">
        <v>0.5</v>
      </c>
      <c r="AK47" s="745">
        <f t="shared" si="20"/>
        <v>0.5</v>
      </c>
      <c r="AL47" s="744">
        <f t="shared" si="17"/>
        <v>0.5</v>
      </c>
      <c r="AM47" s="736" t="str">
        <f t="shared" si="18"/>
        <v>EN TERMINO</v>
      </c>
      <c r="AN47" s="730" t="s">
        <v>1124</v>
      </c>
      <c r="AQ47" s="9">
        <v>44150</v>
      </c>
      <c r="AR47" s="884"/>
      <c r="AS47" s="847">
        <v>0</v>
      </c>
      <c r="AT47" s="10">
        <f t="shared" si="7"/>
        <v>0</v>
      </c>
      <c r="AU47" s="11">
        <f t="shared" si="8"/>
        <v>0</v>
      </c>
      <c r="AV47" s="736" t="str">
        <f t="shared" si="9"/>
        <v>ALERTA</v>
      </c>
      <c r="AW47" s="929"/>
      <c r="AX47" s="737"/>
      <c r="AY47" s="738" t="str">
        <f t="shared" si="10"/>
        <v>INCUMPLIDA</v>
      </c>
      <c r="AZ47" s="9"/>
      <c r="BA47" s="737"/>
      <c r="BB47" s="737"/>
      <c r="BC47" s="7" t="str">
        <f t="shared" si="11"/>
        <v/>
      </c>
      <c r="BD47" s="12" t="str">
        <f t="shared" si="12"/>
        <v/>
      </c>
      <c r="BE47" s="736" t="str">
        <f t="shared" si="13"/>
        <v/>
      </c>
      <c r="BF47" s="737"/>
      <c r="BG47" s="737"/>
      <c r="BH47" s="738" t="str">
        <f t="shared" si="14"/>
        <v>INCUMPLIDA</v>
      </c>
      <c r="BJ47" s="847" t="str">
        <f t="shared" si="15"/>
        <v>ABIERTO</v>
      </c>
    </row>
    <row r="48" spans="1:62" s="847" customFormat="1" ht="69" customHeight="1" x14ac:dyDescent="0.25">
      <c r="A48" s="669"/>
      <c r="B48" s="669"/>
      <c r="C48" s="670" t="s">
        <v>154</v>
      </c>
      <c r="D48" s="669"/>
      <c r="E48" s="911"/>
      <c r="F48" s="669"/>
      <c r="G48" s="688">
        <v>30</v>
      </c>
      <c r="H48" s="671" t="s">
        <v>721</v>
      </c>
      <c r="I48" s="844" t="s">
        <v>910</v>
      </c>
      <c r="J48" s="882" t="s">
        <v>1369</v>
      </c>
      <c r="K48" s="882" t="s">
        <v>1097</v>
      </c>
      <c r="L48" s="882" t="s">
        <v>881</v>
      </c>
      <c r="M48" s="774">
        <v>1</v>
      </c>
      <c r="N48" s="670" t="s">
        <v>69</v>
      </c>
      <c r="O48" s="670"/>
      <c r="P48" s="670" t="s">
        <v>297</v>
      </c>
      <c r="Q48" s="672" t="s">
        <v>882</v>
      </c>
      <c r="R48" s="678" t="s">
        <v>883</v>
      </c>
      <c r="S48" s="575"/>
      <c r="T48" s="673">
        <v>1</v>
      </c>
      <c r="U48" s="672" t="s">
        <v>1191</v>
      </c>
      <c r="V48" s="772">
        <v>43983</v>
      </c>
      <c r="W48" s="772">
        <v>44196</v>
      </c>
      <c r="X48" s="687"/>
      <c r="Y48" s="650"/>
      <c r="Z48" s="149"/>
      <c r="AB48" s="745"/>
      <c r="AC48" s="746"/>
      <c r="AE48" s="353"/>
      <c r="AH48" s="728">
        <v>44012</v>
      </c>
      <c r="AI48" s="843" t="s">
        <v>1009</v>
      </c>
      <c r="AJ48" s="847">
        <v>0.5</v>
      </c>
      <c r="AK48" s="745">
        <f t="shared" si="20"/>
        <v>0.5</v>
      </c>
      <c r="AL48" s="744">
        <f t="shared" si="17"/>
        <v>0.5</v>
      </c>
      <c r="AM48" s="736" t="str">
        <f t="shared" si="18"/>
        <v>EN TERMINO</v>
      </c>
      <c r="AN48" s="729"/>
      <c r="AQ48" s="9">
        <v>44150</v>
      </c>
      <c r="AR48" s="843"/>
      <c r="AS48" s="847">
        <v>0</v>
      </c>
      <c r="AT48" s="10">
        <f t="shared" si="7"/>
        <v>0</v>
      </c>
      <c r="AU48" s="11">
        <f t="shared" si="8"/>
        <v>0</v>
      </c>
      <c r="AV48" s="736" t="str">
        <f t="shared" si="9"/>
        <v>ALERTA</v>
      </c>
      <c r="AW48" s="929" t="s">
        <v>1367</v>
      </c>
      <c r="AX48" s="737"/>
      <c r="AY48" s="738" t="str">
        <f t="shared" si="10"/>
        <v>INCUMPLIDA</v>
      </c>
      <c r="AZ48" s="9"/>
      <c r="BA48" s="737"/>
      <c r="BB48" s="737"/>
      <c r="BC48" s="7" t="str">
        <f t="shared" si="11"/>
        <v/>
      </c>
      <c r="BD48" s="12" t="str">
        <f t="shared" si="12"/>
        <v/>
      </c>
      <c r="BE48" s="736" t="str">
        <f t="shared" si="13"/>
        <v/>
      </c>
      <c r="BF48" s="737"/>
      <c r="BG48" s="737"/>
      <c r="BH48" s="738" t="str">
        <f t="shared" si="14"/>
        <v>INCUMPLIDA</v>
      </c>
      <c r="BJ48" s="847" t="str">
        <f t="shared" si="15"/>
        <v>ABIERTO</v>
      </c>
    </row>
    <row r="49" spans="1:62" s="847" customFormat="1" ht="69" customHeight="1" x14ac:dyDescent="0.25">
      <c r="A49" s="669"/>
      <c r="B49" s="669"/>
      <c r="C49" s="670" t="s">
        <v>154</v>
      </c>
      <c r="D49" s="669"/>
      <c r="E49" s="911"/>
      <c r="F49" s="669"/>
      <c r="G49" s="688">
        <v>31</v>
      </c>
      <c r="H49" s="671" t="s">
        <v>721</v>
      </c>
      <c r="I49" s="844" t="s">
        <v>926</v>
      </c>
      <c r="J49" s="882"/>
      <c r="K49" s="882"/>
      <c r="L49" s="882" t="s">
        <v>881</v>
      </c>
      <c r="M49" s="771">
        <v>1</v>
      </c>
      <c r="N49" s="670" t="s">
        <v>69</v>
      </c>
      <c r="O49" s="670"/>
      <c r="P49" s="670" t="s">
        <v>297</v>
      </c>
      <c r="Q49" s="674"/>
      <c r="R49" s="674"/>
      <c r="S49" s="674"/>
      <c r="T49" s="673">
        <v>1</v>
      </c>
      <c r="U49" s="882" t="s">
        <v>1192</v>
      </c>
      <c r="V49" s="883">
        <v>43887</v>
      </c>
      <c r="W49" s="883">
        <v>44196</v>
      </c>
      <c r="X49" s="687"/>
      <c r="Y49" s="650"/>
      <c r="Z49" s="149"/>
      <c r="AB49" s="745"/>
      <c r="AC49" s="746"/>
      <c r="AE49" s="293"/>
      <c r="AG49" s="741"/>
      <c r="AH49" s="728">
        <v>44012</v>
      </c>
      <c r="AI49" s="884" t="s">
        <v>1193</v>
      </c>
      <c r="AJ49" s="847">
        <v>0.5</v>
      </c>
      <c r="AK49" s="745">
        <f t="shared" si="20"/>
        <v>0.5</v>
      </c>
      <c r="AL49" s="744">
        <f t="shared" si="17"/>
        <v>0.5</v>
      </c>
      <c r="AM49" s="736" t="str">
        <f t="shared" si="18"/>
        <v>EN TERMINO</v>
      </c>
      <c r="AN49" s="729"/>
      <c r="AQ49" s="9">
        <v>44150</v>
      </c>
      <c r="AR49" s="884"/>
      <c r="AS49" s="847">
        <v>0</v>
      </c>
      <c r="AT49" s="10">
        <f t="shared" si="7"/>
        <v>0</v>
      </c>
      <c r="AU49" s="11">
        <f t="shared" si="8"/>
        <v>0</v>
      </c>
      <c r="AV49" s="736" t="str">
        <f t="shared" si="9"/>
        <v>ALERTA</v>
      </c>
      <c r="AW49" s="929"/>
      <c r="AX49" s="737"/>
      <c r="AY49" s="738" t="str">
        <f t="shared" si="10"/>
        <v>INCUMPLIDA</v>
      </c>
      <c r="AZ49" s="9"/>
      <c r="BA49" s="737"/>
      <c r="BB49" s="737"/>
      <c r="BC49" s="7" t="str">
        <f t="shared" si="11"/>
        <v/>
      </c>
      <c r="BD49" s="12" t="str">
        <f t="shared" si="12"/>
        <v/>
      </c>
      <c r="BE49" s="736" t="str">
        <f t="shared" si="13"/>
        <v/>
      </c>
      <c r="BF49" s="737"/>
      <c r="BG49" s="737"/>
      <c r="BH49" s="738" t="str">
        <f t="shared" si="14"/>
        <v>INCUMPLIDA</v>
      </c>
      <c r="BJ49" s="847" t="str">
        <f t="shared" si="15"/>
        <v>ABIERTO</v>
      </c>
    </row>
    <row r="50" spans="1:62" s="847" customFormat="1" ht="69" customHeight="1" x14ac:dyDescent="0.25">
      <c r="A50" s="669"/>
      <c r="B50" s="669"/>
      <c r="C50" s="670" t="s">
        <v>154</v>
      </c>
      <c r="D50" s="669"/>
      <c r="E50" s="911"/>
      <c r="F50" s="669"/>
      <c r="G50" s="688">
        <v>32</v>
      </c>
      <c r="H50" s="671" t="s">
        <v>721</v>
      </c>
      <c r="I50" s="844" t="s">
        <v>927</v>
      </c>
      <c r="J50" s="882"/>
      <c r="K50" s="882"/>
      <c r="L50" s="882" t="s">
        <v>881</v>
      </c>
      <c r="M50" s="771">
        <v>1</v>
      </c>
      <c r="N50" s="670" t="s">
        <v>69</v>
      </c>
      <c r="O50" s="670"/>
      <c r="P50" s="670" t="s">
        <v>297</v>
      </c>
      <c r="Q50" s="672" t="s">
        <v>882</v>
      </c>
      <c r="R50" s="678" t="s">
        <v>883</v>
      </c>
      <c r="S50" s="672"/>
      <c r="T50" s="673">
        <v>1</v>
      </c>
      <c r="U50" s="882"/>
      <c r="V50" s="883">
        <v>43887</v>
      </c>
      <c r="W50" s="883">
        <v>44196</v>
      </c>
      <c r="X50" s="687"/>
      <c r="Y50" s="650"/>
      <c r="Z50" s="149"/>
      <c r="AB50" s="745"/>
      <c r="AC50" s="746"/>
      <c r="AE50" s="275"/>
      <c r="AH50" s="728">
        <v>44012</v>
      </c>
      <c r="AI50" s="884"/>
      <c r="AJ50" s="847">
        <v>0.5</v>
      </c>
      <c r="AK50" s="745">
        <f t="shared" si="20"/>
        <v>0.5</v>
      </c>
      <c r="AL50" s="744">
        <f t="shared" si="17"/>
        <v>0.5</v>
      </c>
      <c r="AM50" s="736" t="str">
        <f t="shared" si="18"/>
        <v>EN TERMINO</v>
      </c>
      <c r="AN50" s="729"/>
      <c r="AQ50" s="9">
        <v>44150</v>
      </c>
      <c r="AR50" s="884"/>
      <c r="AS50" s="847">
        <v>0</v>
      </c>
      <c r="AT50" s="10">
        <f t="shared" si="7"/>
        <v>0</v>
      </c>
      <c r="AU50" s="11">
        <f t="shared" si="8"/>
        <v>0</v>
      </c>
      <c r="AV50" s="736" t="str">
        <f t="shared" si="9"/>
        <v>ALERTA</v>
      </c>
      <c r="AW50" s="929"/>
      <c r="AX50" s="737"/>
      <c r="AY50" s="738" t="str">
        <f t="shared" si="10"/>
        <v>INCUMPLIDA</v>
      </c>
      <c r="AZ50" s="9"/>
      <c r="BA50" s="737"/>
      <c r="BB50" s="737"/>
      <c r="BC50" s="7" t="str">
        <f t="shared" si="11"/>
        <v/>
      </c>
      <c r="BD50" s="12" t="str">
        <f t="shared" si="12"/>
        <v/>
      </c>
      <c r="BE50" s="736" t="str">
        <f t="shared" si="13"/>
        <v/>
      </c>
      <c r="BF50" s="737"/>
      <c r="BG50" s="737"/>
      <c r="BH50" s="738" t="str">
        <f t="shared" si="14"/>
        <v>INCUMPLIDA</v>
      </c>
      <c r="BJ50" s="847" t="str">
        <f t="shared" si="15"/>
        <v>ABIERTO</v>
      </c>
    </row>
    <row r="51" spans="1:62" s="847" customFormat="1" ht="69" customHeight="1" x14ac:dyDescent="0.25">
      <c r="A51" s="669"/>
      <c r="B51" s="669"/>
      <c r="C51" s="670" t="s">
        <v>154</v>
      </c>
      <c r="D51" s="669"/>
      <c r="E51" s="911"/>
      <c r="F51" s="669"/>
      <c r="G51" s="688">
        <v>33</v>
      </c>
      <c r="H51" s="671" t="s">
        <v>721</v>
      </c>
      <c r="I51" s="844" t="s">
        <v>938</v>
      </c>
      <c r="J51" s="882"/>
      <c r="K51" s="882"/>
      <c r="L51" s="882" t="s">
        <v>881</v>
      </c>
      <c r="M51" s="771">
        <v>1</v>
      </c>
      <c r="N51" s="670" t="s">
        <v>69</v>
      </c>
      <c r="O51" s="670"/>
      <c r="P51" s="670" t="s">
        <v>297</v>
      </c>
      <c r="Q51" s="672" t="s">
        <v>882</v>
      </c>
      <c r="R51" s="678" t="s">
        <v>883</v>
      </c>
      <c r="S51" s="672"/>
      <c r="T51" s="673">
        <v>1</v>
      </c>
      <c r="U51" s="882"/>
      <c r="V51" s="883">
        <v>43887</v>
      </c>
      <c r="W51" s="883">
        <v>44196</v>
      </c>
      <c r="X51" s="687"/>
      <c r="Y51" s="650"/>
      <c r="Z51" s="149"/>
      <c r="AB51" s="745"/>
      <c r="AC51" s="746"/>
      <c r="AE51" s="353"/>
      <c r="AG51" s="741"/>
      <c r="AH51" s="728">
        <v>44012</v>
      </c>
      <c r="AI51" s="843" t="s">
        <v>1010</v>
      </c>
      <c r="AJ51" s="847">
        <v>0.5</v>
      </c>
      <c r="AK51" s="745">
        <f t="shared" si="20"/>
        <v>0.5</v>
      </c>
      <c r="AL51" s="744">
        <f t="shared" si="17"/>
        <v>0.5</v>
      </c>
      <c r="AM51" s="736" t="str">
        <f t="shared" si="18"/>
        <v>EN TERMINO</v>
      </c>
      <c r="AN51" s="729"/>
      <c r="AQ51" s="9">
        <v>44150</v>
      </c>
      <c r="AR51" s="843"/>
      <c r="AS51" s="847">
        <v>0</v>
      </c>
      <c r="AT51" s="10">
        <f t="shared" si="7"/>
        <v>0</v>
      </c>
      <c r="AU51" s="11">
        <f t="shared" si="8"/>
        <v>0</v>
      </c>
      <c r="AV51" s="736" t="str">
        <f t="shared" si="9"/>
        <v>ALERTA</v>
      </c>
      <c r="AW51" s="929"/>
      <c r="AX51" s="737"/>
      <c r="AY51" s="738" t="str">
        <f t="shared" si="10"/>
        <v>INCUMPLIDA</v>
      </c>
      <c r="AZ51" s="9"/>
      <c r="BA51" s="737"/>
      <c r="BB51" s="737"/>
      <c r="BC51" s="7" t="str">
        <f t="shared" si="11"/>
        <v/>
      </c>
      <c r="BD51" s="12" t="str">
        <f t="shared" si="12"/>
        <v/>
      </c>
      <c r="BE51" s="736" t="str">
        <f t="shared" si="13"/>
        <v/>
      </c>
      <c r="BF51" s="737"/>
      <c r="BG51" s="737"/>
      <c r="BH51" s="738" t="str">
        <f t="shared" si="14"/>
        <v>INCUMPLIDA</v>
      </c>
      <c r="BJ51" s="847" t="str">
        <f t="shared" si="15"/>
        <v>ABIERTO</v>
      </c>
    </row>
    <row r="52" spans="1:62" s="847" customFormat="1" ht="69" customHeight="1" x14ac:dyDescent="0.25">
      <c r="A52" s="669"/>
      <c r="B52" s="669"/>
      <c r="C52" s="670" t="s">
        <v>154</v>
      </c>
      <c r="D52" s="669"/>
      <c r="E52" s="911"/>
      <c r="F52" s="669"/>
      <c r="G52" s="688">
        <v>34</v>
      </c>
      <c r="H52" s="671" t="s">
        <v>721</v>
      </c>
      <c r="I52" s="844" t="s">
        <v>941</v>
      </c>
      <c r="J52" s="882"/>
      <c r="K52" s="882"/>
      <c r="L52" s="882" t="s">
        <v>881</v>
      </c>
      <c r="M52" s="771">
        <v>1</v>
      </c>
      <c r="N52" s="670" t="s">
        <v>69</v>
      </c>
      <c r="O52" s="670"/>
      <c r="P52" s="670" t="s">
        <v>297</v>
      </c>
      <c r="Q52" s="672" t="s">
        <v>882</v>
      </c>
      <c r="R52" s="678" t="s">
        <v>883</v>
      </c>
      <c r="S52" s="672"/>
      <c r="T52" s="673">
        <v>1</v>
      </c>
      <c r="U52" s="882"/>
      <c r="V52" s="883">
        <v>43983</v>
      </c>
      <c r="W52" s="883">
        <v>44196</v>
      </c>
      <c r="X52" s="687"/>
      <c r="Y52" s="650"/>
      <c r="Z52" s="149"/>
      <c r="AB52" s="745"/>
      <c r="AC52" s="746"/>
      <c r="AE52" s="353"/>
      <c r="AG52" s="741"/>
      <c r="AH52" s="728">
        <v>44012</v>
      </c>
      <c r="AI52" s="884" t="s">
        <v>1011</v>
      </c>
      <c r="AJ52" s="847">
        <v>0.5</v>
      </c>
      <c r="AK52" s="745">
        <f t="shared" si="20"/>
        <v>0.5</v>
      </c>
      <c r="AL52" s="744">
        <f t="shared" si="17"/>
        <v>0.5</v>
      </c>
      <c r="AM52" s="736" t="str">
        <f t="shared" si="18"/>
        <v>EN TERMINO</v>
      </c>
      <c r="AN52" s="729"/>
      <c r="AQ52" s="9">
        <v>44150</v>
      </c>
      <c r="AR52" s="884"/>
      <c r="AS52" s="847">
        <v>0</v>
      </c>
      <c r="AT52" s="10">
        <f t="shared" si="7"/>
        <v>0</v>
      </c>
      <c r="AU52" s="11">
        <f t="shared" si="8"/>
        <v>0</v>
      </c>
      <c r="AV52" s="736" t="str">
        <f t="shared" si="9"/>
        <v>ALERTA</v>
      </c>
      <c r="AW52" s="929"/>
      <c r="AX52" s="737"/>
      <c r="AY52" s="738" t="str">
        <f t="shared" si="10"/>
        <v>INCUMPLIDA</v>
      </c>
      <c r="AZ52" s="9"/>
      <c r="BA52" s="737"/>
      <c r="BB52" s="737"/>
      <c r="BC52" s="7" t="str">
        <f t="shared" si="11"/>
        <v/>
      </c>
      <c r="BD52" s="12" t="str">
        <f t="shared" si="12"/>
        <v/>
      </c>
      <c r="BE52" s="736" t="str">
        <f t="shared" si="13"/>
        <v/>
      </c>
      <c r="BF52" s="737"/>
      <c r="BG52" s="737"/>
      <c r="BH52" s="738" t="str">
        <f t="shared" si="14"/>
        <v>INCUMPLIDA</v>
      </c>
      <c r="BJ52" s="847" t="str">
        <f t="shared" si="15"/>
        <v>ABIERTO</v>
      </c>
    </row>
    <row r="53" spans="1:62" s="847" customFormat="1" ht="69" customHeight="1" x14ac:dyDescent="0.25">
      <c r="A53" s="669"/>
      <c r="B53" s="669"/>
      <c r="C53" s="670" t="s">
        <v>154</v>
      </c>
      <c r="D53" s="669"/>
      <c r="E53" s="911"/>
      <c r="F53" s="669"/>
      <c r="G53" s="688">
        <v>35</v>
      </c>
      <c r="H53" s="671" t="s">
        <v>721</v>
      </c>
      <c r="I53" s="844" t="s">
        <v>942</v>
      </c>
      <c r="J53" s="882"/>
      <c r="K53" s="882"/>
      <c r="L53" s="882" t="s">
        <v>881</v>
      </c>
      <c r="M53" s="771">
        <v>1</v>
      </c>
      <c r="N53" s="670" t="s">
        <v>69</v>
      </c>
      <c r="O53" s="670"/>
      <c r="P53" s="670" t="s">
        <v>297</v>
      </c>
      <c r="Q53" s="672" t="s">
        <v>882</v>
      </c>
      <c r="R53" s="678" t="s">
        <v>883</v>
      </c>
      <c r="S53" s="681"/>
      <c r="T53" s="673">
        <v>1</v>
      </c>
      <c r="U53" s="882"/>
      <c r="V53" s="883">
        <v>43983</v>
      </c>
      <c r="W53" s="883">
        <v>44196</v>
      </c>
      <c r="X53" s="687"/>
      <c r="Y53" s="650"/>
      <c r="Z53" s="149"/>
      <c r="AB53" s="745"/>
      <c r="AC53" s="746"/>
      <c r="AE53" s="269"/>
      <c r="AG53" s="741"/>
      <c r="AH53" s="728">
        <v>44012</v>
      </c>
      <c r="AI53" s="884"/>
      <c r="AJ53" s="847">
        <v>0.5</v>
      </c>
      <c r="AK53" s="745">
        <f t="shared" si="20"/>
        <v>0.5</v>
      </c>
      <c r="AL53" s="744">
        <f t="shared" si="17"/>
        <v>0.5</v>
      </c>
      <c r="AM53" s="736" t="str">
        <f t="shared" si="18"/>
        <v>EN TERMINO</v>
      </c>
      <c r="AN53" s="729"/>
      <c r="AQ53" s="9">
        <v>44150</v>
      </c>
      <c r="AR53" s="884"/>
      <c r="AS53" s="847">
        <v>0</v>
      </c>
      <c r="AT53" s="10">
        <f t="shared" si="7"/>
        <v>0</v>
      </c>
      <c r="AU53" s="11">
        <f t="shared" si="8"/>
        <v>0</v>
      </c>
      <c r="AV53" s="736" t="str">
        <f t="shared" si="9"/>
        <v>ALERTA</v>
      </c>
      <c r="AW53" s="929"/>
      <c r="AX53" s="737"/>
      <c r="AY53" s="738" t="str">
        <f t="shared" si="10"/>
        <v>INCUMPLIDA</v>
      </c>
      <c r="AZ53" s="9"/>
      <c r="BA53" s="737"/>
      <c r="BB53" s="737"/>
      <c r="BC53" s="7" t="str">
        <f t="shared" si="11"/>
        <v/>
      </c>
      <c r="BD53" s="12" t="str">
        <f t="shared" si="12"/>
        <v/>
      </c>
      <c r="BE53" s="736" t="str">
        <f t="shared" si="13"/>
        <v/>
      </c>
      <c r="BF53" s="737"/>
      <c r="BG53" s="737"/>
      <c r="BH53" s="738" t="str">
        <f t="shared" si="14"/>
        <v>INCUMPLIDA</v>
      </c>
      <c r="BJ53" s="847" t="str">
        <f t="shared" si="15"/>
        <v>ABIERTO</v>
      </c>
    </row>
    <row r="54" spans="1:62" s="847" customFormat="1" ht="69" customHeight="1" x14ac:dyDescent="0.25">
      <c r="A54" s="669"/>
      <c r="B54" s="669"/>
      <c r="C54" s="670" t="s">
        <v>154</v>
      </c>
      <c r="D54" s="669"/>
      <c r="E54" s="911"/>
      <c r="F54" s="669"/>
      <c r="G54" s="688">
        <v>36</v>
      </c>
      <c r="H54" s="671" t="s">
        <v>721</v>
      </c>
      <c r="I54" s="844" t="s">
        <v>943</v>
      </c>
      <c r="J54" s="882"/>
      <c r="K54" s="882"/>
      <c r="L54" s="882" t="s">
        <v>881</v>
      </c>
      <c r="M54" s="771">
        <v>1</v>
      </c>
      <c r="N54" s="670" t="s">
        <v>69</v>
      </c>
      <c r="O54" s="670"/>
      <c r="P54" s="670" t="s">
        <v>297</v>
      </c>
      <c r="Q54" s="672" t="s">
        <v>882</v>
      </c>
      <c r="R54" s="678" t="s">
        <v>883</v>
      </c>
      <c r="S54" s="672"/>
      <c r="T54" s="673">
        <v>1</v>
      </c>
      <c r="U54" s="882"/>
      <c r="V54" s="883">
        <v>43887</v>
      </c>
      <c r="W54" s="883">
        <v>44196</v>
      </c>
      <c r="X54" s="687"/>
      <c r="Y54" s="650"/>
      <c r="Z54" s="149"/>
      <c r="AB54" s="745"/>
      <c r="AC54" s="746"/>
      <c r="AE54" s="272"/>
      <c r="AG54" s="741"/>
      <c r="AH54" s="728">
        <v>44012</v>
      </c>
      <c r="AI54" s="884"/>
      <c r="AJ54" s="847">
        <v>0.5</v>
      </c>
      <c r="AK54" s="745">
        <f t="shared" si="20"/>
        <v>0.5</v>
      </c>
      <c r="AL54" s="744">
        <f t="shared" si="17"/>
        <v>0.5</v>
      </c>
      <c r="AM54" s="736" t="str">
        <f t="shared" si="18"/>
        <v>EN TERMINO</v>
      </c>
      <c r="AN54" s="729"/>
      <c r="AQ54" s="9">
        <v>44150</v>
      </c>
      <c r="AR54" s="884"/>
      <c r="AS54" s="847">
        <v>0</v>
      </c>
      <c r="AT54" s="10">
        <f t="shared" si="7"/>
        <v>0</v>
      </c>
      <c r="AU54" s="11">
        <f t="shared" si="8"/>
        <v>0</v>
      </c>
      <c r="AV54" s="736" t="str">
        <f t="shared" si="9"/>
        <v>ALERTA</v>
      </c>
      <c r="AW54" s="929"/>
      <c r="AX54" s="737"/>
      <c r="AY54" s="738" t="str">
        <f t="shared" si="10"/>
        <v>INCUMPLIDA</v>
      </c>
      <c r="AZ54" s="9"/>
      <c r="BA54" s="737"/>
      <c r="BB54" s="737"/>
      <c r="BC54" s="7" t="str">
        <f t="shared" si="11"/>
        <v/>
      </c>
      <c r="BD54" s="12" t="str">
        <f t="shared" si="12"/>
        <v/>
      </c>
      <c r="BE54" s="736" t="str">
        <f t="shared" si="13"/>
        <v/>
      </c>
      <c r="BF54" s="737"/>
      <c r="BG54" s="737"/>
      <c r="BH54" s="738" t="str">
        <f t="shared" si="14"/>
        <v>INCUMPLIDA</v>
      </c>
      <c r="BJ54" s="847" t="str">
        <f t="shared" si="15"/>
        <v>ABIERTO</v>
      </c>
    </row>
    <row r="55" spans="1:62" s="847" customFormat="1" ht="69" customHeight="1" x14ac:dyDescent="0.25">
      <c r="A55" s="669"/>
      <c r="B55" s="669"/>
      <c r="C55" s="670" t="s">
        <v>154</v>
      </c>
      <c r="D55" s="669"/>
      <c r="E55" s="911"/>
      <c r="F55" s="669"/>
      <c r="G55" s="688">
        <v>37</v>
      </c>
      <c r="H55" s="671" t="s">
        <v>721</v>
      </c>
      <c r="I55" s="844" t="s">
        <v>944</v>
      </c>
      <c r="J55" s="882"/>
      <c r="K55" s="882"/>
      <c r="L55" s="882" t="s">
        <v>881</v>
      </c>
      <c r="M55" s="771">
        <v>1</v>
      </c>
      <c r="N55" s="670" t="s">
        <v>69</v>
      </c>
      <c r="O55" s="670"/>
      <c r="P55" s="670" t="s">
        <v>297</v>
      </c>
      <c r="Q55" s="672" t="s">
        <v>882</v>
      </c>
      <c r="R55" s="678" t="s">
        <v>883</v>
      </c>
      <c r="S55" s="672"/>
      <c r="T55" s="673">
        <v>1</v>
      </c>
      <c r="U55" s="882"/>
      <c r="V55" s="883">
        <v>43887</v>
      </c>
      <c r="W55" s="883">
        <v>44196</v>
      </c>
      <c r="X55" s="687"/>
      <c r="Y55" s="650"/>
      <c r="Z55" s="149"/>
      <c r="AB55" s="745"/>
      <c r="AC55" s="746"/>
      <c r="AE55" s="272"/>
      <c r="AG55" s="741"/>
      <c r="AH55" s="728">
        <v>44012</v>
      </c>
      <c r="AI55" s="884"/>
      <c r="AJ55" s="847">
        <v>0.5</v>
      </c>
      <c r="AK55" s="745">
        <f t="shared" si="20"/>
        <v>0.5</v>
      </c>
      <c r="AL55" s="744">
        <f t="shared" si="17"/>
        <v>0.5</v>
      </c>
      <c r="AM55" s="736" t="str">
        <f t="shared" si="18"/>
        <v>EN TERMINO</v>
      </c>
      <c r="AN55" s="729"/>
      <c r="AQ55" s="9">
        <v>44150</v>
      </c>
      <c r="AR55" s="884"/>
      <c r="AS55" s="847">
        <v>0</v>
      </c>
      <c r="AT55" s="10">
        <f t="shared" si="7"/>
        <v>0</v>
      </c>
      <c r="AU55" s="11">
        <f t="shared" si="8"/>
        <v>0</v>
      </c>
      <c r="AV55" s="736" t="str">
        <f t="shared" si="9"/>
        <v>ALERTA</v>
      </c>
      <c r="AW55" s="929"/>
      <c r="AX55" s="737"/>
      <c r="AY55" s="738" t="str">
        <f t="shared" si="10"/>
        <v>INCUMPLIDA</v>
      </c>
      <c r="AZ55" s="9"/>
      <c r="BA55" s="737"/>
      <c r="BB55" s="737"/>
      <c r="BC55" s="7" t="str">
        <f t="shared" si="11"/>
        <v/>
      </c>
      <c r="BD55" s="12" t="str">
        <f t="shared" si="12"/>
        <v/>
      </c>
      <c r="BE55" s="736" t="str">
        <f t="shared" si="13"/>
        <v/>
      </c>
      <c r="BF55" s="737"/>
      <c r="BG55" s="737"/>
      <c r="BH55" s="738" t="str">
        <f t="shared" si="14"/>
        <v>INCUMPLIDA</v>
      </c>
      <c r="BJ55" s="847" t="str">
        <f t="shared" si="15"/>
        <v>ABIERTO</v>
      </c>
    </row>
    <row r="56" spans="1:62" s="847" customFormat="1" ht="69" customHeight="1" x14ac:dyDescent="0.25">
      <c r="A56" s="669"/>
      <c r="B56" s="669"/>
      <c r="C56" s="670" t="s">
        <v>154</v>
      </c>
      <c r="D56" s="669"/>
      <c r="E56" s="911"/>
      <c r="F56" s="669"/>
      <c r="G56" s="688">
        <v>38</v>
      </c>
      <c r="H56" s="671" t="s">
        <v>721</v>
      </c>
      <c r="I56" s="844" t="s">
        <v>978</v>
      </c>
      <c r="J56" s="882"/>
      <c r="K56" s="882"/>
      <c r="L56" s="882" t="s">
        <v>881</v>
      </c>
      <c r="M56" s="771">
        <v>1</v>
      </c>
      <c r="N56" s="670" t="s">
        <v>69</v>
      </c>
      <c r="O56" s="670"/>
      <c r="P56" s="670" t="s">
        <v>297</v>
      </c>
      <c r="Q56" s="672" t="s">
        <v>882</v>
      </c>
      <c r="R56" s="678" t="s">
        <v>883</v>
      </c>
      <c r="S56" s="672"/>
      <c r="T56" s="673">
        <v>1</v>
      </c>
      <c r="U56" s="882"/>
      <c r="V56" s="883">
        <v>43891</v>
      </c>
      <c r="W56" s="883">
        <v>44196</v>
      </c>
      <c r="X56" s="687"/>
      <c r="Y56" s="650"/>
      <c r="Z56" s="149"/>
      <c r="AB56" s="745"/>
      <c r="AC56" s="746"/>
      <c r="AE56" s="17"/>
      <c r="AG56" s="741"/>
      <c r="AH56" s="728">
        <v>44012</v>
      </c>
      <c r="AI56" s="884"/>
      <c r="AJ56" s="847">
        <v>0.5</v>
      </c>
      <c r="AK56" s="745">
        <f t="shared" si="20"/>
        <v>0.5</v>
      </c>
      <c r="AL56" s="744">
        <f t="shared" si="17"/>
        <v>0.5</v>
      </c>
      <c r="AM56" s="736" t="str">
        <f t="shared" si="18"/>
        <v>EN TERMINO</v>
      </c>
      <c r="AN56" s="729"/>
      <c r="AQ56" s="9">
        <v>44150</v>
      </c>
      <c r="AR56" s="884"/>
      <c r="AS56" s="847">
        <v>0</v>
      </c>
      <c r="AT56" s="10">
        <f t="shared" si="7"/>
        <v>0</v>
      </c>
      <c r="AU56" s="11">
        <f t="shared" si="8"/>
        <v>0</v>
      </c>
      <c r="AV56" s="736" t="str">
        <f t="shared" si="9"/>
        <v>ALERTA</v>
      </c>
      <c r="AW56" s="929"/>
      <c r="AX56" s="737"/>
      <c r="AY56" s="738" t="str">
        <f t="shared" si="10"/>
        <v>INCUMPLIDA</v>
      </c>
      <c r="AZ56" s="9"/>
      <c r="BA56" s="737"/>
      <c r="BB56" s="737"/>
      <c r="BC56" s="7" t="str">
        <f t="shared" si="11"/>
        <v/>
      </c>
      <c r="BD56" s="12" t="str">
        <f t="shared" si="12"/>
        <v/>
      </c>
      <c r="BE56" s="736" t="str">
        <f t="shared" si="13"/>
        <v/>
      </c>
      <c r="BF56" s="737"/>
      <c r="BG56" s="737"/>
      <c r="BH56" s="738" t="str">
        <f t="shared" si="14"/>
        <v>INCUMPLIDA</v>
      </c>
      <c r="BJ56" s="847" t="str">
        <f t="shared" si="15"/>
        <v>ABIERTO</v>
      </c>
    </row>
    <row r="57" spans="1:62" s="847" customFormat="1" ht="69" customHeight="1" x14ac:dyDescent="0.25">
      <c r="A57" s="669"/>
      <c r="B57" s="669"/>
      <c r="C57" s="670" t="s">
        <v>154</v>
      </c>
      <c r="D57" s="669"/>
      <c r="E57" s="911"/>
      <c r="F57" s="669"/>
      <c r="G57" s="688">
        <v>39</v>
      </c>
      <c r="H57" s="671" t="s">
        <v>721</v>
      </c>
      <c r="I57" s="844" t="s">
        <v>919</v>
      </c>
      <c r="J57" s="882" t="s">
        <v>920</v>
      </c>
      <c r="K57" s="882" t="s">
        <v>1098</v>
      </c>
      <c r="L57" s="885" t="s">
        <v>881</v>
      </c>
      <c r="M57" s="771">
        <v>1</v>
      </c>
      <c r="N57" s="670" t="s">
        <v>69</v>
      </c>
      <c r="O57" s="670"/>
      <c r="P57" s="670" t="s">
        <v>297</v>
      </c>
      <c r="Q57" s="672" t="s">
        <v>882</v>
      </c>
      <c r="R57" s="678" t="s">
        <v>883</v>
      </c>
      <c r="S57" s="672"/>
      <c r="T57" s="673">
        <v>1</v>
      </c>
      <c r="U57" s="882" t="s">
        <v>1194</v>
      </c>
      <c r="V57" s="883">
        <v>43983</v>
      </c>
      <c r="W57" s="883">
        <v>44196</v>
      </c>
      <c r="X57" s="687"/>
      <c r="Y57" s="650"/>
      <c r="Z57" s="149"/>
      <c r="AB57" s="745"/>
      <c r="AC57" s="746"/>
      <c r="AE57" s="272"/>
      <c r="AG57" s="741"/>
      <c r="AH57" s="728">
        <v>44012</v>
      </c>
      <c r="AI57" s="884" t="s">
        <v>1195</v>
      </c>
      <c r="AJ57" s="847">
        <v>0.5</v>
      </c>
      <c r="AK57" s="745">
        <f t="shared" si="20"/>
        <v>0.5</v>
      </c>
      <c r="AL57" s="744">
        <f t="shared" si="17"/>
        <v>0.5</v>
      </c>
      <c r="AM57" s="736" t="str">
        <f t="shared" si="18"/>
        <v>EN TERMINO</v>
      </c>
      <c r="AN57" s="775"/>
      <c r="AQ57" s="9">
        <v>44150</v>
      </c>
      <c r="AR57" s="884"/>
      <c r="AS57" s="847">
        <v>0</v>
      </c>
      <c r="AT57" s="10">
        <f t="shared" si="7"/>
        <v>0</v>
      </c>
      <c r="AU57" s="11">
        <f t="shared" si="8"/>
        <v>0</v>
      </c>
      <c r="AV57" s="736" t="str">
        <f t="shared" si="9"/>
        <v>ALERTA</v>
      </c>
      <c r="AW57" s="929" t="s">
        <v>1367</v>
      </c>
      <c r="AX57" s="737"/>
      <c r="AY57" s="738" t="str">
        <f t="shared" si="10"/>
        <v>INCUMPLIDA</v>
      </c>
      <c r="AZ57" s="9"/>
      <c r="BA57" s="737"/>
      <c r="BB57" s="737"/>
      <c r="BC57" s="7" t="str">
        <f t="shared" si="11"/>
        <v/>
      </c>
      <c r="BD57" s="12" t="str">
        <f t="shared" si="12"/>
        <v/>
      </c>
      <c r="BE57" s="736" t="str">
        <f t="shared" si="13"/>
        <v/>
      </c>
      <c r="BF57" s="737"/>
      <c r="BG57" s="737"/>
      <c r="BH57" s="738" t="str">
        <f t="shared" si="14"/>
        <v>INCUMPLIDA</v>
      </c>
      <c r="BJ57" s="847" t="str">
        <f t="shared" si="15"/>
        <v>ABIERTO</v>
      </c>
    </row>
    <row r="58" spans="1:62" s="847" customFormat="1" ht="69" customHeight="1" x14ac:dyDescent="0.25">
      <c r="A58" s="669"/>
      <c r="B58" s="669"/>
      <c r="C58" s="670" t="s">
        <v>154</v>
      </c>
      <c r="D58" s="669"/>
      <c r="E58" s="911"/>
      <c r="F58" s="669"/>
      <c r="G58" s="688">
        <v>40</v>
      </c>
      <c r="H58" s="671" t="s">
        <v>721</v>
      </c>
      <c r="I58" s="844" t="s">
        <v>993</v>
      </c>
      <c r="J58" s="882"/>
      <c r="K58" s="882"/>
      <c r="L58" s="885"/>
      <c r="M58" s="771">
        <v>1</v>
      </c>
      <c r="N58" s="670" t="s">
        <v>69</v>
      </c>
      <c r="O58" s="670"/>
      <c r="P58" s="670" t="s">
        <v>297</v>
      </c>
      <c r="Q58" s="672" t="s">
        <v>882</v>
      </c>
      <c r="R58" s="678" t="s">
        <v>883</v>
      </c>
      <c r="S58" s="672"/>
      <c r="T58" s="673">
        <v>1</v>
      </c>
      <c r="U58" s="882"/>
      <c r="V58" s="883">
        <v>43887</v>
      </c>
      <c r="W58" s="883">
        <v>44196</v>
      </c>
      <c r="X58" s="687"/>
      <c r="Y58" s="650"/>
      <c r="Z58" s="149"/>
      <c r="AB58" s="745"/>
      <c r="AC58" s="746"/>
      <c r="AE58" s="17"/>
      <c r="AG58" s="741"/>
      <c r="AH58" s="728">
        <v>44012</v>
      </c>
      <c r="AI58" s="884"/>
      <c r="AJ58" s="847">
        <v>0.5</v>
      </c>
      <c r="AK58" s="745">
        <f t="shared" si="20"/>
        <v>0.5</v>
      </c>
      <c r="AL58" s="744">
        <f t="shared" si="17"/>
        <v>0.5</v>
      </c>
      <c r="AM58" s="736" t="str">
        <f t="shared" si="18"/>
        <v>EN TERMINO</v>
      </c>
      <c r="AN58" s="775"/>
      <c r="AQ58" s="9">
        <v>44150</v>
      </c>
      <c r="AR58" s="884"/>
      <c r="AS58" s="847">
        <v>0</v>
      </c>
      <c r="AT58" s="10">
        <f t="shared" si="7"/>
        <v>0</v>
      </c>
      <c r="AU58" s="11">
        <f t="shared" si="8"/>
        <v>0</v>
      </c>
      <c r="AV58" s="736" t="str">
        <f t="shared" si="9"/>
        <v>ALERTA</v>
      </c>
      <c r="AW58" s="929"/>
      <c r="AX58" s="737"/>
      <c r="AY58" s="738" t="str">
        <f t="shared" si="10"/>
        <v>INCUMPLIDA</v>
      </c>
      <c r="AZ58" s="9"/>
      <c r="BA58" s="737"/>
      <c r="BB58" s="737"/>
      <c r="BC58" s="7" t="str">
        <f t="shared" si="11"/>
        <v/>
      </c>
      <c r="BD58" s="12" t="str">
        <f t="shared" si="12"/>
        <v/>
      </c>
      <c r="BE58" s="736" t="str">
        <f t="shared" si="13"/>
        <v/>
      </c>
      <c r="BF58" s="737"/>
      <c r="BG58" s="737"/>
      <c r="BH58" s="738" t="str">
        <f t="shared" si="14"/>
        <v>INCUMPLIDA</v>
      </c>
      <c r="BJ58" s="847" t="str">
        <f t="shared" si="15"/>
        <v>ABIERTO</v>
      </c>
    </row>
    <row r="59" spans="1:62" s="847" customFormat="1" ht="69" customHeight="1" x14ac:dyDescent="0.25">
      <c r="A59" s="669"/>
      <c r="B59" s="669"/>
      <c r="C59" s="670" t="s">
        <v>154</v>
      </c>
      <c r="D59" s="669"/>
      <c r="E59" s="911"/>
      <c r="F59" s="669"/>
      <c r="G59" s="688">
        <v>41</v>
      </c>
      <c r="H59" s="671" t="s">
        <v>721</v>
      </c>
      <c r="I59" s="844" t="s">
        <v>921</v>
      </c>
      <c r="J59" s="882" t="s">
        <v>922</v>
      </c>
      <c r="K59" s="882" t="s">
        <v>923</v>
      </c>
      <c r="L59" s="882" t="s">
        <v>881</v>
      </c>
      <c r="M59" s="882">
        <v>1</v>
      </c>
      <c r="N59" s="670" t="s">
        <v>1182</v>
      </c>
      <c r="O59" s="670"/>
      <c r="P59" s="670" t="s">
        <v>297</v>
      </c>
      <c r="Q59" s="672" t="s">
        <v>882</v>
      </c>
      <c r="R59" s="678" t="s">
        <v>883</v>
      </c>
      <c r="S59" s="672"/>
      <c r="T59" s="673">
        <v>1</v>
      </c>
      <c r="U59" s="882" t="s">
        <v>1196</v>
      </c>
      <c r="V59" s="883">
        <v>43983</v>
      </c>
      <c r="W59" s="883">
        <v>44196</v>
      </c>
      <c r="X59" s="687"/>
      <c r="Y59" s="650"/>
      <c r="Z59" s="149"/>
      <c r="AB59" s="745"/>
      <c r="AC59" s="746"/>
      <c r="AE59" s="17"/>
      <c r="AG59" s="741"/>
      <c r="AH59" s="728">
        <v>44012</v>
      </c>
      <c r="AI59" s="886" t="s">
        <v>1197</v>
      </c>
      <c r="AJ59" s="847">
        <v>0.5</v>
      </c>
      <c r="AK59" s="745">
        <f t="shared" si="20"/>
        <v>0.5</v>
      </c>
      <c r="AL59" s="744">
        <f t="shared" si="17"/>
        <v>0.5</v>
      </c>
      <c r="AM59" s="736" t="str">
        <f t="shared" si="18"/>
        <v>EN TERMINO</v>
      </c>
      <c r="AN59" s="730" t="s">
        <v>1114</v>
      </c>
      <c r="AQ59" s="9">
        <v>44150</v>
      </c>
      <c r="AR59" s="886"/>
      <c r="AS59" s="741">
        <v>0</v>
      </c>
      <c r="AT59" s="10">
        <f t="shared" si="7"/>
        <v>0</v>
      </c>
      <c r="AU59" s="11">
        <f t="shared" si="8"/>
        <v>0</v>
      </c>
      <c r="AV59" s="736" t="str">
        <f t="shared" si="9"/>
        <v>ALERTA</v>
      </c>
      <c r="AW59" s="929" t="s">
        <v>1367</v>
      </c>
      <c r="AX59" s="737"/>
      <c r="AY59" s="738" t="str">
        <f t="shared" si="10"/>
        <v>INCUMPLIDA</v>
      </c>
      <c r="AZ59" s="9"/>
      <c r="BA59" s="737"/>
      <c r="BB59" s="737"/>
      <c r="BC59" s="7" t="str">
        <f t="shared" si="11"/>
        <v/>
      </c>
      <c r="BD59" s="12" t="str">
        <f t="shared" si="12"/>
        <v/>
      </c>
      <c r="BE59" s="736" t="str">
        <f t="shared" si="13"/>
        <v/>
      </c>
      <c r="BF59" s="737"/>
      <c r="BG59" s="737"/>
      <c r="BH59" s="738" t="str">
        <f t="shared" si="14"/>
        <v>INCUMPLIDA</v>
      </c>
      <c r="BJ59" s="847" t="str">
        <f t="shared" si="15"/>
        <v>ABIERTO</v>
      </c>
    </row>
    <row r="60" spans="1:62" s="847" customFormat="1" ht="69" customHeight="1" x14ac:dyDescent="0.25">
      <c r="A60" s="669"/>
      <c r="B60" s="669"/>
      <c r="C60" s="670" t="s">
        <v>154</v>
      </c>
      <c r="D60" s="669"/>
      <c r="E60" s="911"/>
      <c r="F60" s="669"/>
      <c r="G60" s="688">
        <v>42</v>
      </c>
      <c r="H60" s="671" t="s">
        <v>721</v>
      </c>
      <c r="I60" s="844" t="s">
        <v>934</v>
      </c>
      <c r="J60" s="882"/>
      <c r="K60" s="882"/>
      <c r="L60" s="882"/>
      <c r="M60" s="882">
        <v>1</v>
      </c>
      <c r="N60" s="670" t="s">
        <v>69</v>
      </c>
      <c r="O60" s="670"/>
      <c r="P60" s="670" t="s">
        <v>297</v>
      </c>
      <c r="Q60" s="672" t="s">
        <v>882</v>
      </c>
      <c r="R60" s="678" t="s">
        <v>883</v>
      </c>
      <c r="S60" s="672"/>
      <c r="T60" s="673">
        <v>1</v>
      </c>
      <c r="U60" s="882" t="s">
        <v>884</v>
      </c>
      <c r="V60" s="883">
        <v>43983</v>
      </c>
      <c r="W60" s="883">
        <v>44196</v>
      </c>
      <c r="X60" s="687"/>
      <c r="Y60" s="650"/>
      <c r="Z60" s="149"/>
      <c r="AB60" s="745"/>
      <c r="AC60" s="746"/>
      <c r="AE60" s="17"/>
      <c r="AG60" s="741"/>
      <c r="AH60" s="728">
        <v>44012</v>
      </c>
      <c r="AI60" s="886" t="s">
        <v>1012</v>
      </c>
      <c r="AJ60" s="847">
        <v>0.5</v>
      </c>
      <c r="AK60" s="745">
        <f t="shared" si="20"/>
        <v>0.5</v>
      </c>
      <c r="AL60" s="744">
        <f t="shared" si="17"/>
        <v>0.5</v>
      </c>
      <c r="AM60" s="736" t="str">
        <f t="shared" si="18"/>
        <v>EN TERMINO</v>
      </c>
      <c r="AN60" s="730" t="s">
        <v>1114</v>
      </c>
      <c r="AQ60" s="9">
        <v>44150</v>
      </c>
      <c r="AR60" s="886"/>
      <c r="AS60" s="847">
        <v>0</v>
      </c>
      <c r="AT60" s="10">
        <f t="shared" si="7"/>
        <v>0</v>
      </c>
      <c r="AU60" s="11">
        <f t="shared" si="8"/>
        <v>0</v>
      </c>
      <c r="AV60" s="736" t="str">
        <f t="shared" si="9"/>
        <v>ALERTA</v>
      </c>
      <c r="AW60" s="929"/>
      <c r="AX60" s="737"/>
      <c r="AY60" s="738" t="str">
        <f t="shared" si="10"/>
        <v>INCUMPLIDA</v>
      </c>
      <c r="AZ60" s="9"/>
      <c r="BA60" s="737"/>
      <c r="BB60" s="737"/>
      <c r="BC60" s="7" t="str">
        <f t="shared" si="11"/>
        <v/>
      </c>
      <c r="BD60" s="12" t="str">
        <f t="shared" si="12"/>
        <v/>
      </c>
      <c r="BE60" s="736" t="str">
        <f t="shared" si="13"/>
        <v/>
      </c>
      <c r="BF60" s="737"/>
      <c r="BG60" s="737"/>
      <c r="BH60" s="738" t="str">
        <f t="shared" si="14"/>
        <v>INCUMPLIDA</v>
      </c>
      <c r="BJ60" s="847" t="str">
        <f t="shared" si="15"/>
        <v>ABIERTO</v>
      </c>
    </row>
    <row r="61" spans="1:62" s="847" customFormat="1" ht="69" customHeight="1" x14ac:dyDescent="0.25">
      <c r="A61" s="669"/>
      <c r="B61" s="669"/>
      <c r="C61" s="670" t="s">
        <v>154</v>
      </c>
      <c r="D61" s="669"/>
      <c r="E61" s="911"/>
      <c r="F61" s="669"/>
      <c r="G61" s="688">
        <v>43</v>
      </c>
      <c r="H61" s="671" t="s">
        <v>721</v>
      </c>
      <c r="I61" s="844" t="s">
        <v>979</v>
      </c>
      <c r="J61" s="882"/>
      <c r="K61" s="882"/>
      <c r="L61" s="882"/>
      <c r="M61" s="882">
        <v>1</v>
      </c>
      <c r="N61" s="670" t="s">
        <v>69</v>
      </c>
      <c r="O61" s="670"/>
      <c r="P61" s="670" t="s">
        <v>297</v>
      </c>
      <c r="Q61" s="672" t="s">
        <v>882</v>
      </c>
      <c r="R61" s="678" t="s">
        <v>883</v>
      </c>
      <c r="S61" s="481"/>
      <c r="T61" s="673">
        <v>1</v>
      </c>
      <c r="U61" s="882" t="s">
        <v>884</v>
      </c>
      <c r="V61" s="883">
        <v>43983</v>
      </c>
      <c r="W61" s="883">
        <v>44196</v>
      </c>
      <c r="X61" s="687"/>
      <c r="Y61" s="650"/>
      <c r="Z61" s="149"/>
      <c r="AB61" s="745"/>
      <c r="AC61" s="746"/>
      <c r="AE61" s="17"/>
      <c r="AG61" s="741"/>
      <c r="AH61" s="728">
        <v>44012</v>
      </c>
      <c r="AI61" s="886"/>
      <c r="AJ61" s="847">
        <v>0.5</v>
      </c>
      <c r="AK61" s="745">
        <f t="shared" si="20"/>
        <v>0.5</v>
      </c>
      <c r="AL61" s="744">
        <f t="shared" si="17"/>
        <v>0.5</v>
      </c>
      <c r="AM61" s="736" t="str">
        <f t="shared" si="18"/>
        <v>EN TERMINO</v>
      </c>
      <c r="AN61" s="730" t="s">
        <v>1114</v>
      </c>
      <c r="AQ61" s="9">
        <v>44150</v>
      </c>
      <c r="AR61" s="886"/>
      <c r="AS61" s="847">
        <v>0</v>
      </c>
      <c r="AT61" s="10">
        <f t="shared" si="7"/>
        <v>0</v>
      </c>
      <c r="AU61" s="11">
        <f t="shared" si="8"/>
        <v>0</v>
      </c>
      <c r="AV61" s="736" t="str">
        <f t="shared" si="9"/>
        <v>ALERTA</v>
      </c>
      <c r="AW61" s="929"/>
      <c r="AX61" s="737"/>
      <c r="AY61" s="738" t="str">
        <f t="shared" si="10"/>
        <v>INCUMPLIDA</v>
      </c>
      <c r="AZ61" s="9"/>
      <c r="BA61" s="737"/>
      <c r="BB61" s="737"/>
      <c r="BC61" s="7" t="str">
        <f t="shared" si="11"/>
        <v/>
      </c>
      <c r="BD61" s="12" t="str">
        <f t="shared" si="12"/>
        <v/>
      </c>
      <c r="BE61" s="736" t="str">
        <f t="shared" si="13"/>
        <v/>
      </c>
      <c r="BF61" s="737"/>
      <c r="BG61" s="737"/>
      <c r="BH61" s="738" t="str">
        <f t="shared" si="14"/>
        <v>INCUMPLIDA</v>
      </c>
      <c r="BJ61" s="847" t="str">
        <f t="shared" si="15"/>
        <v>ABIERTO</v>
      </c>
    </row>
    <row r="62" spans="1:62" s="847" customFormat="1" ht="69" customHeight="1" x14ac:dyDescent="0.25">
      <c r="A62" s="669"/>
      <c r="B62" s="669"/>
      <c r="C62" s="670" t="s">
        <v>154</v>
      </c>
      <c r="D62" s="669"/>
      <c r="E62" s="911"/>
      <c r="F62" s="669"/>
      <c r="G62" s="688">
        <v>44</v>
      </c>
      <c r="H62" s="671" t="s">
        <v>721</v>
      </c>
      <c r="I62" s="844" t="s">
        <v>989</v>
      </c>
      <c r="J62" s="882"/>
      <c r="K62" s="882"/>
      <c r="L62" s="882"/>
      <c r="M62" s="882">
        <v>1</v>
      </c>
      <c r="N62" s="670" t="s">
        <v>69</v>
      </c>
      <c r="O62" s="670"/>
      <c r="P62" s="670" t="s">
        <v>297</v>
      </c>
      <c r="Q62" s="672" t="s">
        <v>882</v>
      </c>
      <c r="R62" s="678" t="s">
        <v>883</v>
      </c>
      <c r="S62" s="672"/>
      <c r="T62" s="673">
        <v>1</v>
      </c>
      <c r="U62" s="882" t="s">
        <v>911</v>
      </c>
      <c r="V62" s="883">
        <v>43983</v>
      </c>
      <c r="W62" s="883">
        <v>44196</v>
      </c>
      <c r="X62" s="687"/>
      <c r="Y62" s="650"/>
      <c r="Z62" s="149"/>
      <c r="AB62" s="745"/>
      <c r="AC62" s="746"/>
      <c r="AE62" s="124"/>
      <c r="AG62" s="741"/>
      <c r="AH62" s="728">
        <v>44012</v>
      </c>
      <c r="AI62" s="886"/>
      <c r="AJ62" s="847">
        <v>0.5</v>
      </c>
      <c r="AK62" s="745">
        <f t="shared" si="20"/>
        <v>0.5</v>
      </c>
      <c r="AL62" s="744">
        <f t="shared" si="17"/>
        <v>0.5</v>
      </c>
      <c r="AM62" s="736" t="str">
        <f t="shared" si="18"/>
        <v>EN TERMINO</v>
      </c>
      <c r="AN62" s="730" t="s">
        <v>1114</v>
      </c>
      <c r="AQ62" s="9">
        <v>44150</v>
      </c>
      <c r="AR62" s="886"/>
      <c r="AS62" s="847">
        <v>0</v>
      </c>
      <c r="AT62" s="10">
        <f t="shared" si="7"/>
        <v>0</v>
      </c>
      <c r="AU62" s="11">
        <f t="shared" si="8"/>
        <v>0</v>
      </c>
      <c r="AV62" s="736" t="str">
        <f t="shared" si="9"/>
        <v>ALERTA</v>
      </c>
      <c r="AW62" s="929"/>
      <c r="AX62" s="737"/>
      <c r="AY62" s="738" t="str">
        <f t="shared" si="10"/>
        <v>INCUMPLIDA</v>
      </c>
      <c r="AZ62" s="9"/>
      <c r="BA62" s="737"/>
      <c r="BB62" s="737"/>
      <c r="BC62" s="7" t="str">
        <f t="shared" si="11"/>
        <v/>
      </c>
      <c r="BD62" s="12" t="str">
        <f t="shared" si="12"/>
        <v/>
      </c>
      <c r="BE62" s="736" t="str">
        <f t="shared" si="13"/>
        <v/>
      </c>
      <c r="BF62" s="737"/>
      <c r="BG62" s="737"/>
      <c r="BH62" s="738" t="str">
        <f t="shared" si="14"/>
        <v>INCUMPLIDA</v>
      </c>
      <c r="BJ62" s="847" t="str">
        <f t="shared" si="15"/>
        <v>ABIERTO</v>
      </c>
    </row>
    <row r="63" spans="1:62" s="847" customFormat="1" ht="69" customHeight="1" x14ac:dyDescent="0.25">
      <c r="A63" s="669"/>
      <c r="B63" s="669"/>
      <c r="C63" s="670" t="s">
        <v>154</v>
      </c>
      <c r="D63" s="669"/>
      <c r="E63" s="911"/>
      <c r="F63" s="669"/>
      <c r="G63" s="688">
        <v>45</v>
      </c>
      <c r="H63" s="671" t="s">
        <v>721</v>
      </c>
      <c r="I63" s="844" t="s">
        <v>991</v>
      </c>
      <c r="J63" s="882"/>
      <c r="K63" s="882"/>
      <c r="L63" s="882"/>
      <c r="M63" s="882">
        <v>1</v>
      </c>
      <c r="N63" s="670" t="s">
        <v>69</v>
      </c>
      <c r="O63" s="670"/>
      <c r="P63" s="670" t="s">
        <v>297</v>
      </c>
      <c r="Q63" s="672" t="s">
        <v>882</v>
      </c>
      <c r="R63" s="678" t="s">
        <v>883</v>
      </c>
      <c r="S63" s="672"/>
      <c r="T63" s="673">
        <v>1</v>
      </c>
      <c r="U63" s="882" t="s">
        <v>992</v>
      </c>
      <c r="V63" s="883">
        <v>43983</v>
      </c>
      <c r="W63" s="883">
        <v>44196</v>
      </c>
      <c r="X63" s="687"/>
      <c r="Y63" s="650"/>
      <c r="Z63" s="149"/>
      <c r="AB63" s="745"/>
      <c r="AC63" s="746"/>
      <c r="AE63" s="17"/>
      <c r="AG63" s="741"/>
      <c r="AH63" s="728">
        <v>44012</v>
      </c>
      <c r="AI63" s="886"/>
      <c r="AJ63" s="847">
        <v>0.5</v>
      </c>
      <c r="AK63" s="745">
        <f t="shared" si="20"/>
        <v>0.5</v>
      </c>
      <c r="AL63" s="744">
        <f t="shared" si="17"/>
        <v>0.5</v>
      </c>
      <c r="AM63" s="736" t="str">
        <f t="shared" si="18"/>
        <v>EN TERMINO</v>
      </c>
      <c r="AN63" s="730" t="s">
        <v>1114</v>
      </c>
      <c r="AQ63" s="9">
        <v>44150</v>
      </c>
      <c r="AR63" s="886"/>
      <c r="AS63" s="847">
        <v>0</v>
      </c>
      <c r="AT63" s="10">
        <f t="shared" si="7"/>
        <v>0</v>
      </c>
      <c r="AU63" s="11">
        <f t="shared" si="8"/>
        <v>0</v>
      </c>
      <c r="AV63" s="736" t="str">
        <f t="shared" si="9"/>
        <v>ALERTA</v>
      </c>
      <c r="AW63" s="929"/>
      <c r="AX63" s="737"/>
      <c r="AY63" s="738" t="str">
        <f t="shared" si="10"/>
        <v>INCUMPLIDA</v>
      </c>
      <c r="AZ63" s="9"/>
      <c r="BA63" s="737"/>
      <c r="BB63" s="737"/>
      <c r="BC63" s="7" t="str">
        <f t="shared" si="11"/>
        <v/>
      </c>
      <c r="BD63" s="12" t="str">
        <f t="shared" si="12"/>
        <v/>
      </c>
      <c r="BE63" s="736" t="str">
        <f t="shared" si="13"/>
        <v/>
      </c>
      <c r="BF63" s="737"/>
      <c r="BG63" s="737"/>
      <c r="BH63" s="738" t="str">
        <f t="shared" si="14"/>
        <v>INCUMPLIDA</v>
      </c>
      <c r="BJ63" s="847" t="str">
        <f t="shared" si="15"/>
        <v>ABIERTO</v>
      </c>
    </row>
    <row r="64" spans="1:62" s="847" customFormat="1" ht="69" customHeight="1" x14ac:dyDescent="0.25">
      <c r="A64" s="669"/>
      <c r="B64" s="669"/>
      <c r="C64" s="670" t="s">
        <v>154</v>
      </c>
      <c r="D64" s="669"/>
      <c r="E64" s="911"/>
      <c r="F64" s="669"/>
      <c r="G64" s="688">
        <v>46</v>
      </c>
      <c r="H64" s="671" t="s">
        <v>721</v>
      </c>
      <c r="I64" s="844" t="s">
        <v>924</v>
      </c>
      <c r="J64" s="672" t="s">
        <v>914</v>
      </c>
      <c r="K64" s="672" t="s">
        <v>915</v>
      </c>
      <c r="L64" s="672" t="s">
        <v>881</v>
      </c>
      <c r="M64" s="771">
        <v>1</v>
      </c>
      <c r="N64" s="670" t="s">
        <v>1182</v>
      </c>
      <c r="O64" s="670"/>
      <c r="P64" s="670" t="s">
        <v>297</v>
      </c>
      <c r="Q64" s="672" t="s">
        <v>882</v>
      </c>
      <c r="R64" s="678" t="s">
        <v>883</v>
      </c>
      <c r="S64" s="672"/>
      <c r="T64" s="673">
        <v>1</v>
      </c>
      <c r="U64" s="672" t="s">
        <v>884</v>
      </c>
      <c r="V64" s="772">
        <v>43983</v>
      </c>
      <c r="W64" s="772">
        <v>44196</v>
      </c>
      <c r="X64" s="687"/>
      <c r="Y64" s="650"/>
      <c r="Z64" s="149"/>
      <c r="AB64" s="745"/>
      <c r="AC64" s="746"/>
      <c r="AE64" s="682"/>
      <c r="AG64" s="741"/>
      <c r="AH64" s="728">
        <v>44012</v>
      </c>
      <c r="AI64" s="843" t="s">
        <v>1013</v>
      </c>
      <c r="AJ64" s="847">
        <v>0.66</v>
      </c>
      <c r="AK64" s="745">
        <f t="shared" si="20"/>
        <v>0.66</v>
      </c>
      <c r="AL64" s="744">
        <f t="shared" si="17"/>
        <v>0.66</v>
      </c>
      <c r="AM64" s="736" t="str">
        <f t="shared" si="18"/>
        <v>EN TERMINO</v>
      </c>
      <c r="AN64" s="729"/>
      <c r="AQ64" s="9">
        <v>44150</v>
      </c>
      <c r="AR64" s="843"/>
      <c r="AS64" s="847">
        <v>0</v>
      </c>
      <c r="AT64" s="10">
        <f t="shared" si="7"/>
        <v>0</v>
      </c>
      <c r="AU64" s="11">
        <f t="shared" si="8"/>
        <v>0</v>
      </c>
      <c r="AV64" s="736" t="str">
        <f t="shared" si="9"/>
        <v>ALERTA</v>
      </c>
      <c r="AW64" s="737" t="s">
        <v>1367</v>
      </c>
      <c r="AX64" s="737"/>
      <c r="AY64" s="738" t="str">
        <f t="shared" si="10"/>
        <v>INCUMPLIDA</v>
      </c>
      <c r="AZ64" s="9"/>
      <c r="BA64" s="737"/>
      <c r="BB64" s="737"/>
      <c r="BC64" s="7" t="str">
        <f t="shared" si="11"/>
        <v/>
      </c>
      <c r="BD64" s="12" t="str">
        <f t="shared" si="12"/>
        <v/>
      </c>
      <c r="BE64" s="736" t="str">
        <f t="shared" si="13"/>
        <v/>
      </c>
      <c r="BF64" s="737"/>
      <c r="BG64" s="737"/>
      <c r="BH64" s="738" t="str">
        <f t="shared" si="14"/>
        <v>INCUMPLIDA</v>
      </c>
      <c r="BJ64" s="847" t="str">
        <f t="shared" si="15"/>
        <v>ABIERTO</v>
      </c>
    </row>
    <row r="65" spans="1:62" s="847" customFormat="1" ht="69" customHeight="1" x14ac:dyDescent="0.25">
      <c r="A65" s="669"/>
      <c r="B65" s="669"/>
      <c r="C65" s="670" t="s">
        <v>154</v>
      </c>
      <c r="D65" s="669"/>
      <c r="E65" s="911"/>
      <c r="F65" s="669"/>
      <c r="G65" s="688">
        <v>47</v>
      </c>
      <c r="H65" s="671" t="s">
        <v>721</v>
      </c>
      <c r="I65" s="844" t="s">
        <v>929</v>
      </c>
      <c r="J65" s="882" t="s">
        <v>930</v>
      </c>
      <c r="K65" s="882" t="s">
        <v>931</v>
      </c>
      <c r="L65" s="882" t="s">
        <v>881</v>
      </c>
      <c r="M65" s="882">
        <v>1</v>
      </c>
      <c r="N65" s="670" t="s">
        <v>1182</v>
      </c>
      <c r="O65" s="670"/>
      <c r="P65" s="670" t="s">
        <v>297</v>
      </c>
      <c r="Q65" s="672" t="s">
        <v>882</v>
      </c>
      <c r="R65" s="678" t="s">
        <v>883</v>
      </c>
      <c r="S65" s="672"/>
      <c r="T65" s="673">
        <v>1</v>
      </c>
      <c r="U65" s="882" t="s">
        <v>1198</v>
      </c>
      <c r="V65" s="772">
        <v>43887</v>
      </c>
      <c r="W65" s="772">
        <v>44196</v>
      </c>
      <c r="X65" s="687"/>
      <c r="Y65" s="650"/>
      <c r="Z65" s="149"/>
      <c r="AB65" s="745"/>
      <c r="AC65" s="746"/>
      <c r="AE65" s="682"/>
      <c r="AG65" s="741"/>
      <c r="AH65" s="728">
        <v>44012</v>
      </c>
      <c r="AI65" s="884" t="s">
        <v>1014</v>
      </c>
      <c r="AJ65" s="847">
        <v>0.4</v>
      </c>
      <c r="AK65" s="745">
        <f t="shared" si="20"/>
        <v>0.4</v>
      </c>
      <c r="AL65" s="744">
        <f t="shared" si="17"/>
        <v>0.4</v>
      </c>
      <c r="AM65" s="736" t="str">
        <f t="shared" si="18"/>
        <v>ALERTA</v>
      </c>
      <c r="AN65" s="729"/>
      <c r="AQ65" s="9">
        <v>44150</v>
      </c>
      <c r="AR65" s="884"/>
      <c r="AS65" s="847">
        <v>0</v>
      </c>
      <c r="AT65" s="10">
        <f t="shared" si="7"/>
        <v>0</v>
      </c>
      <c r="AU65" s="11">
        <f t="shared" si="8"/>
        <v>0</v>
      </c>
      <c r="AV65" s="736" t="str">
        <f t="shared" si="9"/>
        <v>ALERTA</v>
      </c>
      <c r="AW65" s="929" t="s">
        <v>1367</v>
      </c>
      <c r="AX65" s="737"/>
      <c r="AY65" s="738" t="str">
        <f t="shared" si="10"/>
        <v>INCUMPLIDA</v>
      </c>
      <c r="AZ65" s="9"/>
      <c r="BA65" s="737"/>
      <c r="BB65" s="737"/>
      <c r="BC65" s="7" t="str">
        <f t="shared" si="11"/>
        <v/>
      </c>
      <c r="BD65" s="12" t="str">
        <f t="shared" si="12"/>
        <v/>
      </c>
      <c r="BE65" s="736" t="str">
        <f t="shared" si="13"/>
        <v/>
      </c>
      <c r="BF65" s="737"/>
      <c r="BG65" s="737"/>
      <c r="BH65" s="738" t="str">
        <f t="shared" si="14"/>
        <v>INCUMPLIDA</v>
      </c>
      <c r="BJ65" s="847" t="str">
        <f t="shared" si="15"/>
        <v>ABIERTO</v>
      </c>
    </row>
    <row r="66" spans="1:62" s="847" customFormat="1" ht="69" customHeight="1" x14ac:dyDescent="0.25">
      <c r="A66" s="669"/>
      <c r="B66" s="669"/>
      <c r="C66" s="670" t="s">
        <v>154</v>
      </c>
      <c r="D66" s="669"/>
      <c r="E66" s="911"/>
      <c r="F66" s="669"/>
      <c r="G66" s="688">
        <v>48</v>
      </c>
      <c r="H66" s="671" t="s">
        <v>721</v>
      </c>
      <c r="I66" s="844" t="s">
        <v>935</v>
      </c>
      <c r="J66" s="882"/>
      <c r="K66" s="882" t="s">
        <v>931</v>
      </c>
      <c r="L66" s="882" t="s">
        <v>881</v>
      </c>
      <c r="M66" s="882">
        <v>1</v>
      </c>
      <c r="N66" s="670" t="s">
        <v>69</v>
      </c>
      <c r="O66" s="670"/>
      <c r="P66" s="670" t="s">
        <v>297</v>
      </c>
      <c r="Q66" s="672" t="s">
        <v>882</v>
      </c>
      <c r="R66" s="678" t="s">
        <v>883</v>
      </c>
      <c r="S66" s="672"/>
      <c r="T66" s="673">
        <v>1</v>
      </c>
      <c r="U66" s="882" t="s">
        <v>884</v>
      </c>
      <c r="V66" s="772">
        <v>43887</v>
      </c>
      <c r="W66" s="772">
        <v>44196</v>
      </c>
      <c r="X66" s="687"/>
      <c r="Y66" s="650"/>
      <c r="Z66" s="149"/>
      <c r="AB66" s="745"/>
      <c r="AC66" s="746"/>
      <c r="AE66" s="682"/>
      <c r="AG66" s="741"/>
      <c r="AH66" s="728">
        <v>44012</v>
      </c>
      <c r="AI66" s="884"/>
      <c r="AJ66" s="847">
        <v>0.4</v>
      </c>
      <c r="AK66" s="745">
        <f t="shared" si="20"/>
        <v>0.4</v>
      </c>
      <c r="AL66" s="744">
        <f t="shared" si="17"/>
        <v>0.4</v>
      </c>
      <c r="AM66" s="736" t="str">
        <f t="shared" si="18"/>
        <v>ALERTA</v>
      </c>
      <c r="AN66" s="729"/>
      <c r="AQ66" s="9">
        <v>44150</v>
      </c>
      <c r="AR66" s="884"/>
      <c r="AS66" s="847">
        <v>0</v>
      </c>
      <c r="AT66" s="10">
        <f t="shared" si="7"/>
        <v>0</v>
      </c>
      <c r="AU66" s="11">
        <f t="shared" si="8"/>
        <v>0</v>
      </c>
      <c r="AV66" s="736" t="str">
        <f t="shared" si="9"/>
        <v>ALERTA</v>
      </c>
      <c r="AW66" s="929"/>
      <c r="AX66" s="737"/>
      <c r="AY66" s="738" t="str">
        <f t="shared" si="10"/>
        <v>INCUMPLIDA</v>
      </c>
      <c r="AZ66" s="9"/>
      <c r="BA66" s="737"/>
      <c r="BB66" s="737"/>
      <c r="BC66" s="7" t="str">
        <f t="shared" si="11"/>
        <v/>
      </c>
      <c r="BD66" s="12" t="str">
        <f t="shared" si="12"/>
        <v/>
      </c>
      <c r="BE66" s="736" t="str">
        <f t="shared" si="13"/>
        <v/>
      </c>
      <c r="BF66" s="737"/>
      <c r="BG66" s="737"/>
      <c r="BH66" s="738" t="str">
        <f t="shared" si="14"/>
        <v>INCUMPLIDA</v>
      </c>
      <c r="BJ66" s="847" t="str">
        <f t="shared" si="15"/>
        <v>ABIERTO</v>
      </c>
    </row>
    <row r="67" spans="1:62" s="847" customFormat="1" ht="69" customHeight="1" x14ac:dyDescent="0.25">
      <c r="A67" s="669"/>
      <c r="B67" s="669"/>
      <c r="C67" s="670" t="s">
        <v>154</v>
      </c>
      <c r="D67" s="669"/>
      <c r="E67" s="911"/>
      <c r="F67" s="669"/>
      <c r="G67" s="688">
        <v>49</v>
      </c>
      <c r="H67" s="671" t="s">
        <v>721</v>
      </c>
      <c r="I67" s="844" t="s">
        <v>936</v>
      </c>
      <c r="J67" s="882"/>
      <c r="K67" s="882" t="s">
        <v>931</v>
      </c>
      <c r="L67" s="882" t="s">
        <v>881</v>
      </c>
      <c r="M67" s="882">
        <v>1</v>
      </c>
      <c r="N67" s="670" t="s">
        <v>69</v>
      </c>
      <c r="O67" s="670"/>
      <c r="P67" s="670" t="s">
        <v>297</v>
      </c>
      <c r="Q67" s="672" t="s">
        <v>882</v>
      </c>
      <c r="R67" s="678" t="s">
        <v>883</v>
      </c>
      <c r="S67" s="672"/>
      <c r="T67" s="673">
        <v>1</v>
      </c>
      <c r="U67" s="882" t="s">
        <v>884</v>
      </c>
      <c r="V67" s="772">
        <v>43887</v>
      </c>
      <c r="W67" s="772">
        <v>44196</v>
      </c>
      <c r="X67" s="687"/>
      <c r="Y67" s="650"/>
      <c r="Z67" s="149"/>
      <c r="AB67" s="745"/>
      <c r="AC67" s="746"/>
      <c r="AE67" s="682"/>
      <c r="AG67" s="741"/>
      <c r="AH67" s="728">
        <v>44012</v>
      </c>
      <c r="AI67" s="884"/>
      <c r="AJ67" s="847">
        <v>0.4</v>
      </c>
      <c r="AK67" s="745">
        <f t="shared" si="20"/>
        <v>0.4</v>
      </c>
      <c r="AL67" s="744">
        <f t="shared" si="17"/>
        <v>0.4</v>
      </c>
      <c r="AM67" s="736" t="str">
        <f t="shared" si="18"/>
        <v>ALERTA</v>
      </c>
      <c r="AN67" s="729"/>
      <c r="AQ67" s="9">
        <v>44150</v>
      </c>
      <c r="AR67" s="884"/>
      <c r="AS67" s="847">
        <v>0</v>
      </c>
      <c r="AT67" s="10">
        <f t="shared" si="7"/>
        <v>0</v>
      </c>
      <c r="AU67" s="11">
        <f t="shared" si="8"/>
        <v>0</v>
      </c>
      <c r="AV67" s="736" t="str">
        <f t="shared" si="9"/>
        <v>ALERTA</v>
      </c>
      <c r="AW67" s="929"/>
      <c r="AX67" s="737"/>
      <c r="AY67" s="738" t="str">
        <f t="shared" si="10"/>
        <v>INCUMPLIDA</v>
      </c>
      <c r="AZ67" s="9"/>
      <c r="BA67" s="737"/>
      <c r="BB67" s="737"/>
      <c r="BC67" s="7" t="str">
        <f t="shared" si="11"/>
        <v/>
      </c>
      <c r="BD67" s="12" t="str">
        <f t="shared" si="12"/>
        <v/>
      </c>
      <c r="BE67" s="736" t="str">
        <f t="shared" si="13"/>
        <v/>
      </c>
      <c r="BF67" s="737"/>
      <c r="BG67" s="737"/>
      <c r="BH67" s="738" t="str">
        <f t="shared" si="14"/>
        <v>INCUMPLIDA</v>
      </c>
      <c r="BJ67" s="847" t="str">
        <f t="shared" si="15"/>
        <v>ABIERTO</v>
      </c>
    </row>
    <row r="68" spans="1:62" s="847" customFormat="1" ht="69" customHeight="1" x14ac:dyDescent="0.25">
      <c r="A68" s="669"/>
      <c r="B68" s="669"/>
      <c r="C68" s="670" t="s">
        <v>154</v>
      </c>
      <c r="D68" s="669"/>
      <c r="E68" s="911"/>
      <c r="F68" s="669"/>
      <c r="G68" s="688">
        <v>50</v>
      </c>
      <c r="H68" s="671" t="s">
        <v>721</v>
      </c>
      <c r="I68" s="844" t="s">
        <v>937</v>
      </c>
      <c r="J68" s="882"/>
      <c r="K68" s="882" t="s">
        <v>931</v>
      </c>
      <c r="L68" s="882" t="s">
        <v>881</v>
      </c>
      <c r="M68" s="882">
        <v>1</v>
      </c>
      <c r="N68" s="670" t="s">
        <v>69</v>
      </c>
      <c r="O68" s="670"/>
      <c r="P68" s="670" t="s">
        <v>297</v>
      </c>
      <c r="Q68" s="672" t="s">
        <v>882</v>
      </c>
      <c r="R68" s="678" t="s">
        <v>883</v>
      </c>
      <c r="S68" s="672"/>
      <c r="T68" s="673">
        <v>1</v>
      </c>
      <c r="U68" s="882" t="s">
        <v>884</v>
      </c>
      <c r="V68" s="772">
        <v>43887</v>
      </c>
      <c r="W68" s="772">
        <v>44196</v>
      </c>
      <c r="X68" s="687"/>
      <c r="Y68" s="650"/>
      <c r="Z68" s="149"/>
      <c r="AB68" s="745"/>
      <c r="AC68" s="746"/>
      <c r="AG68" s="741"/>
      <c r="AH68" s="728">
        <v>44012</v>
      </c>
      <c r="AI68" s="884"/>
      <c r="AJ68" s="847">
        <v>0.4</v>
      </c>
      <c r="AK68" s="745">
        <f t="shared" si="20"/>
        <v>0.4</v>
      </c>
      <c r="AL68" s="744">
        <f t="shared" si="17"/>
        <v>0.4</v>
      </c>
      <c r="AM68" s="736" t="str">
        <f t="shared" si="18"/>
        <v>ALERTA</v>
      </c>
      <c r="AN68" s="729"/>
      <c r="AQ68" s="9">
        <v>44150</v>
      </c>
      <c r="AR68" s="884"/>
      <c r="AS68" s="847">
        <v>0</v>
      </c>
      <c r="AT68" s="10">
        <f t="shared" si="7"/>
        <v>0</v>
      </c>
      <c r="AU68" s="11">
        <f t="shared" si="8"/>
        <v>0</v>
      </c>
      <c r="AV68" s="736" t="str">
        <f t="shared" si="9"/>
        <v>ALERTA</v>
      </c>
      <c r="AW68" s="929"/>
      <c r="AX68" s="737"/>
      <c r="AY68" s="738" t="str">
        <f t="shared" si="10"/>
        <v>INCUMPLIDA</v>
      </c>
      <c r="AZ68" s="9"/>
      <c r="BA68" s="737"/>
      <c r="BB68" s="737"/>
      <c r="BC68" s="7" t="str">
        <f t="shared" si="11"/>
        <v/>
      </c>
      <c r="BD68" s="12" t="str">
        <f t="shared" si="12"/>
        <v/>
      </c>
      <c r="BE68" s="736" t="str">
        <f t="shared" si="13"/>
        <v/>
      </c>
      <c r="BF68" s="737"/>
      <c r="BG68" s="737"/>
      <c r="BH68" s="738" t="str">
        <f t="shared" si="14"/>
        <v>INCUMPLIDA</v>
      </c>
      <c r="BJ68" s="847" t="str">
        <f t="shared" si="15"/>
        <v>ABIERTO</v>
      </c>
    </row>
    <row r="69" spans="1:62" s="847" customFormat="1" ht="69" customHeight="1" x14ac:dyDescent="0.25">
      <c r="A69" s="669"/>
      <c r="B69" s="669"/>
      <c r="C69" s="670" t="s">
        <v>154</v>
      </c>
      <c r="D69" s="669"/>
      <c r="E69" s="911"/>
      <c r="F69" s="669"/>
      <c r="G69" s="688">
        <v>51</v>
      </c>
      <c r="H69" s="671" t="s">
        <v>721</v>
      </c>
      <c r="I69" s="844" t="s">
        <v>946</v>
      </c>
      <c r="J69" s="882" t="s">
        <v>947</v>
      </c>
      <c r="K69" s="882" t="s">
        <v>1099</v>
      </c>
      <c r="L69" s="882" t="s">
        <v>1199</v>
      </c>
      <c r="M69" s="882">
        <v>1</v>
      </c>
      <c r="N69" s="670" t="s">
        <v>1182</v>
      </c>
      <c r="O69" s="670"/>
      <c r="P69" s="670" t="s">
        <v>297</v>
      </c>
      <c r="Q69" s="672" t="s">
        <v>882</v>
      </c>
      <c r="R69" s="678" t="s">
        <v>883</v>
      </c>
      <c r="S69" s="672"/>
      <c r="T69" s="673">
        <v>1</v>
      </c>
      <c r="U69" s="882" t="s">
        <v>1200</v>
      </c>
      <c r="V69" s="883">
        <v>43887</v>
      </c>
      <c r="W69" s="883">
        <v>44196</v>
      </c>
      <c r="X69" s="687"/>
      <c r="Y69" s="650"/>
      <c r="Z69" s="149"/>
      <c r="AB69" s="745"/>
      <c r="AC69" s="746"/>
      <c r="AG69" s="741"/>
      <c r="AH69" s="728">
        <v>44012</v>
      </c>
      <c r="AI69" s="886" t="s">
        <v>1201</v>
      </c>
      <c r="AJ69" s="847">
        <v>0.4</v>
      </c>
      <c r="AK69" s="745">
        <f t="shared" si="20"/>
        <v>0.4</v>
      </c>
      <c r="AL69" s="744">
        <f t="shared" si="17"/>
        <v>0.4</v>
      </c>
      <c r="AM69" s="736" t="str">
        <f t="shared" si="18"/>
        <v>ALERTA</v>
      </c>
      <c r="AN69" s="729" t="s">
        <v>1115</v>
      </c>
      <c r="AQ69" s="9">
        <v>44150</v>
      </c>
      <c r="AR69" s="886"/>
      <c r="AS69" s="847">
        <v>0</v>
      </c>
      <c r="AT69" s="10">
        <f t="shared" si="7"/>
        <v>0</v>
      </c>
      <c r="AU69" s="11">
        <f t="shared" si="8"/>
        <v>0</v>
      </c>
      <c r="AV69" s="736" t="str">
        <f t="shared" si="9"/>
        <v>ALERTA</v>
      </c>
      <c r="AW69" s="929" t="s">
        <v>1367</v>
      </c>
      <c r="AX69" s="737"/>
      <c r="AY69" s="738" t="str">
        <f t="shared" si="10"/>
        <v>INCUMPLIDA</v>
      </c>
      <c r="AZ69" s="9"/>
      <c r="BA69" s="737"/>
      <c r="BB69" s="737"/>
      <c r="BC69" s="7" t="str">
        <f t="shared" si="11"/>
        <v/>
      </c>
      <c r="BD69" s="12" t="str">
        <f t="shared" si="12"/>
        <v/>
      </c>
      <c r="BE69" s="736" t="str">
        <f t="shared" si="13"/>
        <v/>
      </c>
      <c r="BF69" s="737"/>
      <c r="BG69" s="737"/>
      <c r="BH69" s="738" t="str">
        <f t="shared" si="14"/>
        <v>INCUMPLIDA</v>
      </c>
      <c r="BJ69" s="847" t="str">
        <f t="shared" si="15"/>
        <v>ABIERTO</v>
      </c>
    </row>
    <row r="70" spans="1:62" s="847" customFormat="1" ht="69" customHeight="1" x14ac:dyDescent="0.25">
      <c r="A70" s="669"/>
      <c r="B70" s="669"/>
      <c r="C70" s="670" t="s">
        <v>154</v>
      </c>
      <c r="D70" s="669"/>
      <c r="E70" s="911"/>
      <c r="F70" s="669"/>
      <c r="G70" s="688">
        <v>52</v>
      </c>
      <c r="H70" s="671" t="s">
        <v>721</v>
      </c>
      <c r="I70" s="844" t="s">
        <v>949</v>
      </c>
      <c r="J70" s="882"/>
      <c r="K70" s="882"/>
      <c r="L70" s="882"/>
      <c r="M70" s="882">
        <v>1</v>
      </c>
      <c r="N70" s="670" t="s">
        <v>69</v>
      </c>
      <c r="O70" s="670"/>
      <c r="P70" s="670" t="s">
        <v>297</v>
      </c>
      <c r="Q70" s="672" t="s">
        <v>882</v>
      </c>
      <c r="R70" s="678" t="s">
        <v>883</v>
      </c>
      <c r="S70" s="672"/>
      <c r="T70" s="673">
        <v>1</v>
      </c>
      <c r="U70" s="882"/>
      <c r="V70" s="883"/>
      <c r="W70" s="883"/>
      <c r="X70" s="687"/>
      <c r="Y70" s="650"/>
      <c r="Z70" s="149"/>
      <c r="AB70" s="745"/>
      <c r="AC70" s="746"/>
      <c r="AG70" s="741"/>
      <c r="AH70" s="728">
        <v>44012</v>
      </c>
      <c r="AI70" s="886"/>
      <c r="AJ70" s="847">
        <v>0.4</v>
      </c>
      <c r="AK70" s="745">
        <f t="shared" si="20"/>
        <v>0.4</v>
      </c>
      <c r="AL70" s="744">
        <f t="shared" si="17"/>
        <v>0.4</v>
      </c>
      <c r="AM70" s="736" t="str">
        <f t="shared" si="18"/>
        <v>ALERTA</v>
      </c>
      <c r="AN70" s="729"/>
      <c r="AQ70" s="9">
        <v>44150</v>
      </c>
      <c r="AR70" s="886"/>
      <c r="AS70" s="847">
        <v>0</v>
      </c>
      <c r="AT70" s="10">
        <f t="shared" si="7"/>
        <v>0</v>
      </c>
      <c r="AU70" s="11">
        <f t="shared" si="8"/>
        <v>0</v>
      </c>
      <c r="AV70" s="736" t="str">
        <f t="shared" si="9"/>
        <v>ALERTA</v>
      </c>
      <c r="AW70" s="929"/>
      <c r="AX70" s="737"/>
      <c r="AY70" s="738" t="str">
        <f t="shared" si="10"/>
        <v>INCUMPLIDA</v>
      </c>
      <c r="AZ70" s="9"/>
      <c r="BA70" s="737"/>
      <c r="BB70" s="737"/>
      <c r="BC70" s="7" t="str">
        <f t="shared" si="11"/>
        <v/>
      </c>
      <c r="BD70" s="12" t="str">
        <f t="shared" si="12"/>
        <v/>
      </c>
      <c r="BE70" s="736" t="str">
        <f t="shared" si="13"/>
        <v/>
      </c>
      <c r="BF70" s="737"/>
      <c r="BG70" s="737"/>
      <c r="BH70" s="738" t="str">
        <f t="shared" si="14"/>
        <v>INCUMPLIDA</v>
      </c>
      <c r="BJ70" s="847" t="str">
        <f t="shared" si="15"/>
        <v>ABIERTO</v>
      </c>
    </row>
    <row r="71" spans="1:62" s="847" customFormat="1" ht="69" customHeight="1" x14ac:dyDescent="0.25">
      <c r="A71" s="669"/>
      <c r="B71" s="669"/>
      <c r="C71" s="670" t="s">
        <v>154</v>
      </c>
      <c r="D71" s="669"/>
      <c r="E71" s="911"/>
      <c r="F71" s="669"/>
      <c r="G71" s="688">
        <v>53</v>
      </c>
      <c r="H71" s="671" t="s">
        <v>721</v>
      </c>
      <c r="I71" s="844" t="s">
        <v>958</v>
      </c>
      <c r="J71" s="882"/>
      <c r="K71" s="882"/>
      <c r="L71" s="882"/>
      <c r="M71" s="882">
        <v>1</v>
      </c>
      <c r="N71" s="670" t="s">
        <v>69</v>
      </c>
      <c r="O71" s="670"/>
      <c r="P71" s="670" t="s">
        <v>297</v>
      </c>
      <c r="Q71" s="672" t="s">
        <v>882</v>
      </c>
      <c r="R71" s="678" t="s">
        <v>883</v>
      </c>
      <c r="S71" s="672"/>
      <c r="T71" s="673">
        <v>1</v>
      </c>
      <c r="U71" s="882"/>
      <c r="V71" s="883"/>
      <c r="W71" s="883"/>
      <c r="X71" s="687"/>
      <c r="Y71" s="650"/>
      <c r="Z71" s="149"/>
      <c r="AB71" s="745"/>
      <c r="AC71" s="746"/>
      <c r="AG71" s="741"/>
      <c r="AH71" s="728">
        <v>44012</v>
      </c>
      <c r="AI71" s="886"/>
      <c r="AJ71" s="847">
        <v>0.4</v>
      </c>
      <c r="AK71" s="745">
        <f t="shared" si="20"/>
        <v>0.4</v>
      </c>
      <c r="AL71" s="744">
        <f t="shared" si="17"/>
        <v>0.4</v>
      </c>
      <c r="AM71" s="736" t="str">
        <f t="shared" si="18"/>
        <v>ALERTA</v>
      </c>
      <c r="AN71" s="729"/>
      <c r="AQ71" s="9">
        <v>44150</v>
      </c>
      <c r="AR71" s="886"/>
      <c r="AS71" s="847">
        <v>0</v>
      </c>
      <c r="AT71" s="10">
        <f t="shared" si="7"/>
        <v>0</v>
      </c>
      <c r="AU71" s="11">
        <f t="shared" si="8"/>
        <v>0</v>
      </c>
      <c r="AV71" s="736" t="str">
        <f t="shared" si="9"/>
        <v>ALERTA</v>
      </c>
      <c r="AW71" s="929"/>
      <c r="AX71" s="737"/>
      <c r="AY71" s="738" t="str">
        <f t="shared" si="10"/>
        <v>INCUMPLIDA</v>
      </c>
      <c r="AZ71" s="9"/>
      <c r="BA71" s="737"/>
      <c r="BB71" s="737"/>
      <c r="BC71" s="7" t="str">
        <f t="shared" si="11"/>
        <v/>
      </c>
      <c r="BD71" s="12" t="str">
        <f t="shared" si="12"/>
        <v/>
      </c>
      <c r="BE71" s="736" t="str">
        <f t="shared" si="13"/>
        <v/>
      </c>
      <c r="BF71" s="737"/>
      <c r="BG71" s="737"/>
      <c r="BH71" s="738" t="str">
        <f t="shared" si="14"/>
        <v>INCUMPLIDA</v>
      </c>
      <c r="BJ71" s="847" t="str">
        <f t="shared" si="15"/>
        <v>ABIERTO</v>
      </c>
    </row>
    <row r="72" spans="1:62" s="847" customFormat="1" ht="69" customHeight="1" x14ac:dyDescent="0.25">
      <c r="A72" s="669"/>
      <c r="B72" s="669"/>
      <c r="C72" s="670" t="s">
        <v>154</v>
      </c>
      <c r="D72" s="669"/>
      <c r="E72" s="911"/>
      <c r="F72" s="669"/>
      <c r="G72" s="688">
        <v>54</v>
      </c>
      <c r="H72" s="671" t="s">
        <v>721</v>
      </c>
      <c r="I72" s="844" t="s">
        <v>959</v>
      </c>
      <c r="J72" s="882"/>
      <c r="K72" s="882"/>
      <c r="L72" s="882"/>
      <c r="M72" s="882">
        <v>1</v>
      </c>
      <c r="N72" s="670" t="s">
        <v>69</v>
      </c>
      <c r="O72" s="670"/>
      <c r="P72" s="670" t="s">
        <v>297</v>
      </c>
      <c r="Q72" s="672" t="s">
        <v>882</v>
      </c>
      <c r="R72" s="678" t="s">
        <v>883</v>
      </c>
      <c r="S72" s="672"/>
      <c r="T72" s="673">
        <v>1</v>
      </c>
      <c r="U72" s="882"/>
      <c r="V72" s="883"/>
      <c r="W72" s="883"/>
      <c r="X72" s="687"/>
      <c r="Y72" s="650"/>
      <c r="Z72" s="149"/>
      <c r="AB72" s="745"/>
      <c r="AC72" s="746"/>
      <c r="AG72" s="741"/>
      <c r="AH72" s="728">
        <v>44012</v>
      </c>
      <c r="AI72" s="886"/>
      <c r="AJ72" s="847">
        <v>0.4</v>
      </c>
      <c r="AK72" s="745">
        <f t="shared" si="20"/>
        <v>0.4</v>
      </c>
      <c r="AL72" s="744">
        <f t="shared" si="17"/>
        <v>0.4</v>
      </c>
      <c r="AM72" s="736" t="str">
        <f t="shared" si="18"/>
        <v>ALERTA</v>
      </c>
      <c r="AN72" s="729"/>
      <c r="AQ72" s="9">
        <v>44150</v>
      </c>
      <c r="AR72" s="886"/>
      <c r="AS72" s="847">
        <v>0</v>
      </c>
      <c r="AT72" s="10">
        <f t="shared" si="7"/>
        <v>0</v>
      </c>
      <c r="AU72" s="11">
        <f t="shared" si="8"/>
        <v>0</v>
      </c>
      <c r="AV72" s="736" t="str">
        <f t="shared" si="9"/>
        <v>ALERTA</v>
      </c>
      <c r="AW72" s="929"/>
      <c r="AX72" s="737"/>
      <c r="AY72" s="738" t="str">
        <f t="shared" si="10"/>
        <v>INCUMPLIDA</v>
      </c>
      <c r="AZ72" s="9"/>
      <c r="BA72" s="737"/>
      <c r="BB72" s="737"/>
      <c r="BC72" s="7" t="str">
        <f t="shared" si="11"/>
        <v/>
      </c>
      <c r="BD72" s="12" t="str">
        <f t="shared" si="12"/>
        <v/>
      </c>
      <c r="BE72" s="736" t="str">
        <f t="shared" si="13"/>
        <v/>
      </c>
      <c r="BF72" s="737"/>
      <c r="BG72" s="737"/>
      <c r="BH72" s="738" t="str">
        <f t="shared" si="14"/>
        <v>INCUMPLIDA</v>
      </c>
      <c r="BJ72" s="847" t="str">
        <f t="shared" si="15"/>
        <v>ABIERTO</v>
      </c>
    </row>
    <row r="73" spans="1:62" s="847" customFormat="1" ht="69" customHeight="1" x14ac:dyDescent="0.25">
      <c r="A73" s="669"/>
      <c r="B73" s="669"/>
      <c r="C73" s="670" t="s">
        <v>154</v>
      </c>
      <c r="D73" s="669"/>
      <c r="E73" s="911"/>
      <c r="F73" s="669"/>
      <c r="G73" s="688">
        <v>55</v>
      </c>
      <c r="H73" s="671" t="s">
        <v>721</v>
      </c>
      <c r="I73" s="844" t="s">
        <v>960</v>
      </c>
      <c r="J73" s="882"/>
      <c r="K73" s="882"/>
      <c r="L73" s="882"/>
      <c r="M73" s="882">
        <v>1</v>
      </c>
      <c r="N73" s="670" t="s">
        <v>69</v>
      </c>
      <c r="O73" s="670"/>
      <c r="P73" s="670" t="s">
        <v>297</v>
      </c>
      <c r="Q73" s="672" t="s">
        <v>882</v>
      </c>
      <c r="R73" s="678" t="s">
        <v>883</v>
      </c>
      <c r="S73" s="672"/>
      <c r="T73" s="673">
        <v>1</v>
      </c>
      <c r="U73" s="882"/>
      <c r="V73" s="883"/>
      <c r="W73" s="883"/>
      <c r="X73" s="687"/>
      <c r="Y73" s="650"/>
      <c r="Z73" s="149"/>
      <c r="AB73" s="745"/>
      <c r="AC73" s="746"/>
      <c r="AG73" s="741"/>
      <c r="AH73" s="728">
        <v>44012</v>
      </c>
      <c r="AI73" s="886"/>
      <c r="AJ73" s="847">
        <v>0.4</v>
      </c>
      <c r="AK73" s="745">
        <f t="shared" si="20"/>
        <v>0.4</v>
      </c>
      <c r="AL73" s="744">
        <f t="shared" si="17"/>
        <v>0.4</v>
      </c>
      <c r="AM73" s="736" t="str">
        <f t="shared" si="18"/>
        <v>ALERTA</v>
      </c>
      <c r="AN73" s="729"/>
      <c r="AQ73" s="9">
        <v>44150</v>
      </c>
      <c r="AR73" s="886"/>
      <c r="AS73" s="847">
        <v>0</v>
      </c>
      <c r="AT73" s="10">
        <f t="shared" si="7"/>
        <v>0</v>
      </c>
      <c r="AU73" s="11">
        <f t="shared" si="8"/>
        <v>0</v>
      </c>
      <c r="AV73" s="736" t="str">
        <f t="shared" si="9"/>
        <v>ALERTA</v>
      </c>
      <c r="AW73" s="929"/>
      <c r="AX73" s="737"/>
      <c r="AY73" s="738" t="str">
        <f t="shared" si="10"/>
        <v>INCUMPLIDA</v>
      </c>
      <c r="AZ73" s="9"/>
      <c r="BA73" s="737"/>
      <c r="BB73" s="737"/>
      <c r="BC73" s="7" t="str">
        <f t="shared" si="11"/>
        <v/>
      </c>
      <c r="BD73" s="12" t="str">
        <f t="shared" si="12"/>
        <v/>
      </c>
      <c r="BE73" s="736" t="str">
        <f t="shared" si="13"/>
        <v/>
      </c>
      <c r="BF73" s="737"/>
      <c r="BG73" s="737"/>
      <c r="BH73" s="738" t="str">
        <f t="shared" si="14"/>
        <v>INCUMPLIDA</v>
      </c>
      <c r="BJ73" s="847" t="str">
        <f t="shared" si="15"/>
        <v>ABIERTO</v>
      </c>
    </row>
    <row r="74" spans="1:62" s="847" customFormat="1" ht="69" customHeight="1" x14ac:dyDescent="0.25">
      <c r="A74" s="669"/>
      <c r="B74" s="669"/>
      <c r="C74" s="670" t="s">
        <v>154</v>
      </c>
      <c r="D74" s="669"/>
      <c r="E74" s="911"/>
      <c r="F74" s="669"/>
      <c r="G74" s="688">
        <v>56</v>
      </c>
      <c r="H74" s="671" t="s">
        <v>721</v>
      </c>
      <c r="I74" s="844" t="s">
        <v>962</v>
      </c>
      <c r="J74" s="882"/>
      <c r="K74" s="882"/>
      <c r="L74" s="882"/>
      <c r="M74" s="771">
        <v>1</v>
      </c>
      <c r="N74" s="670" t="s">
        <v>69</v>
      </c>
      <c r="O74" s="670"/>
      <c r="P74" s="670" t="s">
        <v>297</v>
      </c>
      <c r="Q74" s="672" t="s">
        <v>882</v>
      </c>
      <c r="R74" s="678" t="s">
        <v>883</v>
      </c>
      <c r="S74" s="672"/>
      <c r="T74" s="673">
        <v>1</v>
      </c>
      <c r="U74" s="882"/>
      <c r="V74" s="883"/>
      <c r="W74" s="883"/>
      <c r="X74" s="687"/>
      <c r="Y74" s="650"/>
      <c r="Z74" s="149"/>
      <c r="AB74" s="745"/>
      <c r="AC74" s="746"/>
      <c r="AG74" s="741"/>
      <c r="AH74" s="728">
        <v>44012</v>
      </c>
      <c r="AI74" s="886"/>
      <c r="AJ74" s="847">
        <v>0.4</v>
      </c>
      <c r="AK74" s="745">
        <f t="shared" si="20"/>
        <v>0.4</v>
      </c>
      <c r="AL74" s="744">
        <f t="shared" si="17"/>
        <v>0.4</v>
      </c>
      <c r="AM74" s="736" t="str">
        <f t="shared" si="18"/>
        <v>ALERTA</v>
      </c>
      <c r="AN74" s="729"/>
      <c r="AQ74" s="9">
        <v>44150</v>
      </c>
      <c r="AR74" s="886"/>
      <c r="AS74" s="847">
        <v>0</v>
      </c>
      <c r="AT74" s="10">
        <f t="shared" si="7"/>
        <v>0</v>
      </c>
      <c r="AU74" s="11">
        <f t="shared" si="8"/>
        <v>0</v>
      </c>
      <c r="AV74" s="736" t="str">
        <f t="shared" si="9"/>
        <v>ALERTA</v>
      </c>
      <c r="AW74" s="929"/>
      <c r="AX74" s="737"/>
      <c r="AY74" s="738" t="str">
        <f t="shared" si="10"/>
        <v>INCUMPLIDA</v>
      </c>
      <c r="AZ74" s="9"/>
      <c r="BA74" s="737"/>
      <c r="BB74" s="737"/>
      <c r="BC74" s="7" t="str">
        <f t="shared" si="11"/>
        <v/>
      </c>
      <c r="BD74" s="12" t="str">
        <f t="shared" si="12"/>
        <v/>
      </c>
      <c r="BE74" s="736" t="str">
        <f t="shared" si="13"/>
        <v/>
      </c>
      <c r="BF74" s="737"/>
      <c r="BG74" s="737"/>
      <c r="BH74" s="738" t="str">
        <f t="shared" si="14"/>
        <v>INCUMPLIDA</v>
      </c>
      <c r="BJ74" s="847" t="str">
        <f t="shared" si="15"/>
        <v>ABIERTO</v>
      </c>
    </row>
    <row r="75" spans="1:62" s="847" customFormat="1" ht="69" customHeight="1" x14ac:dyDescent="0.25">
      <c r="A75" s="669"/>
      <c r="B75" s="669"/>
      <c r="C75" s="670" t="s">
        <v>154</v>
      </c>
      <c r="D75" s="669"/>
      <c r="E75" s="911"/>
      <c r="F75" s="669"/>
      <c r="G75" s="688">
        <v>57</v>
      </c>
      <c r="H75" s="671" t="s">
        <v>721</v>
      </c>
      <c r="I75" s="844" t="s">
        <v>963</v>
      </c>
      <c r="J75" s="882"/>
      <c r="K75" s="882"/>
      <c r="L75" s="882"/>
      <c r="M75" s="771">
        <v>1</v>
      </c>
      <c r="N75" s="670" t="s">
        <v>69</v>
      </c>
      <c r="O75" s="670"/>
      <c r="P75" s="670" t="s">
        <v>297</v>
      </c>
      <c r="Q75" s="672" t="s">
        <v>882</v>
      </c>
      <c r="R75" s="678" t="s">
        <v>883</v>
      </c>
      <c r="S75" s="672"/>
      <c r="T75" s="673">
        <v>1</v>
      </c>
      <c r="U75" s="882"/>
      <c r="V75" s="883"/>
      <c r="W75" s="883"/>
      <c r="X75" s="687"/>
      <c r="Y75" s="650"/>
      <c r="Z75" s="149"/>
      <c r="AB75" s="745"/>
      <c r="AC75" s="746"/>
      <c r="AG75" s="741"/>
      <c r="AH75" s="728">
        <v>44012</v>
      </c>
      <c r="AI75" s="886"/>
      <c r="AJ75" s="847">
        <v>0.4</v>
      </c>
      <c r="AK75" s="745">
        <f t="shared" si="20"/>
        <v>0.4</v>
      </c>
      <c r="AL75" s="744">
        <f t="shared" si="17"/>
        <v>0.4</v>
      </c>
      <c r="AM75" s="736" t="str">
        <f t="shared" si="18"/>
        <v>ALERTA</v>
      </c>
      <c r="AN75" s="729"/>
      <c r="AQ75" s="9">
        <v>44150</v>
      </c>
      <c r="AR75" s="886"/>
      <c r="AS75" s="847">
        <v>0</v>
      </c>
      <c r="AT75" s="10">
        <f t="shared" si="7"/>
        <v>0</v>
      </c>
      <c r="AU75" s="11">
        <f t="shared" si="8"/>
        <v>0</v>
      </c>
      <c r="AV75" s="736" t="str">
        <f t="shared" si="9"/>
        <v>ALERTA</v>
      </c>
      <c r="AW75" s="929"/>
      <c r="AX75" s="737"/>
      <c r="AY75" s="738" t="str">
        <f t="shared" si="10"/>
        <v>INCUMPLIDA</v>
      </c>
      <c r="AZ75" s="9"/>
      <c r="BA75" s="737"/>
      <c r="BB75" s="737"/>
      <c r="BC75" s="7" t="str">
        <f t="shared" si="11"/>
        <v/>
      </c>
      <c r="BD75" s="12" t="str">
        <f t="shared" si="12"/>
        <v/>
      </c>
      <c r="BE75" s="736" t="str">
        <f t="shared" si="13"/>
        <v/>
      </c>
      <c r="BF75" s="737"/>
      <c r="BG75" s="737"/>
      <c r="BH75" s="738" t="str">
        <f t="shared" si="14"/>
        <v>INCUMPLIDA</v>
      </c>
      <c r="BJ75" s="847" t="str">
        <f t="shared" si="15"/>
        <v>ABIERTO</v>
      </c>
    </row>
    <row r="76" spans="1:62" s="847" customFormat="1" ht="69" customHeight="1" x14ac:dyDescent="0.25">
      <c r="A76" s="669"/>
      <c r="B76" s="669"/>
      <c r="C76" s="670" t="s">
        <v>154</v>
      </c>
      <c r="D76" s="669"/>
      <c r="E76" s="911"/>
      <c r="F76" s="669"/>
      <c r="G76" s="688">
        <v>58</v>
      </c>
      <c r="H76" s="671" t="s">
        <v>721</v>
      </c>
      <c r="I76" s="844" t="s">
        <v>964</v>
      </c>
      <c r="J76" s="882"/>
      <c r="K76" s="882"/>
      <c r="L76" s="882"/>
      <c r="M76" s="771">
        <v>1</v>
      </c>
      <c r="N76" s="670" t="s">
        <v>69</v>
      </c>
      <c r="O76" s="670"/>
      <c r="P76" s="670" t="s">
        <v>297</v>
      </c>
      <c r="Q76" s="672" t="s">
        <v>882</v>
      </c>
      <c r="R76" s="678" t="s">
        <v>883</v>
      </c>
      <c r="S76" s="672"/>
      <c r="T76" s="673">
        <v>1</v>
      </c>
      <c r="U76" s="882"/>
      <c r="V76" s="883"/>
      <c r="W76" s="883"/>
      <c r="X76" s="687"/>
      <c r="Y76" s="650"/>
      <c r="Z76" s="149"/>
      <c r="AB76" s="745"/>
      <c r="AC76" s="746"/>
      <c r="AG76" s="741"/>
      <c r="AH76" s="728">
        <v>44012</v>
      </c>
      <c r="AI76" s="886"/>
      <c r="AJ76" s="847">
        <v>0.4</v>
      </c>
      <c r="AK76" s="745">
        <f t="shared" si="20"/>
        <v>0.4</v>
      </c>
      <c r="AL76" s="744">
        <f t="shared" si="17"/>
        <v>0.4</v>
      </c>
      <c r="AM76" s="736" t="str">
        <f t="shared" si="18"/>
        <v>ALERTA</v>
      </c>
      <c r="AN76" s="729"/>
      <c r="AQ76" s="9">
        <v>44150</v>
      </c>
      <c r="AR76" s="886"/>
      <c r="AS76" s="847">
        <v>0</v>
      </c>
      <c r="AT76" s="10">
        <f t="shared" si="7"/>
        <v>0</v>
      </c>
      <c r="AU76" s="11">
        <f t="shared" si="8"/>
        <v>0</v>
      </c>
      <c r="AV76" s="736" t="str">
        <f t="shared" si="9"/>
        <v>ALERTA</v>
      </c>
      <c r="AW76" s="929"/>
      <c r="AX76" s="737"/>
      <c r="AY76" s="738" t="str">
        <f t="shared" si="10"/>
        <v>INCUMPLIDA</v>
      </c>
      <c r="AZ76" s="9"/>
      <c r="BA76" s="737"/>
      <c r="BB76" s="737"/>
      <c r="BC76" s="7" t="str">
        <f t="shared" si="11"/>
        <v/>
      </c>
      <c r="BD76" s="12" t="str">
        <f t="shared" si="12"/>
        <v/>
      </c>
      <c r="BE76" s="736" t="str">
        <f t="shared" si="13"/>
        <v/>
      </c>
      <c r="BF76" s="737"/>
      <c r="BG76" s="737"/>
      <c r="BH76" s="738" t="str">
        <f t="shared" si="14"/>
        <v>INCUMPLIDA</v>
      </c>
      <c r="BJ76" s="847" t="str">
        <f t="shared" si="15"/>
        <v>ABIERTO</v>
      </c>
    </row>
    <row r="77" spans="1:62" s="847" customFormat="1" ht="69" customHeight="1" x14ac:dyDescent="0.25">
      <c r="A77" s="669"/>
      <c r="B77" s="669"/>
      <c r="C77" s="670" t="s">
        <v>154</v>
      </c>
      <c r="D77" s="669"/>
      <c r="E77" s="911"/>
      <c r="F77" s="669"/>
      <c r="G77" s="688">
        <v>59</v>
      </c>
      <c r="H77" s="671" t="s">
        <v>721</v>
      </c>
      <c r="I77" s="844" t="s">
        <v>965</v>
      </c>
      <c r="J77" s="882"/>
      <c r="K77" s="882"/>
      <c r="L77" s="882"/>
      <c r="M77" s="771">
        <v>1</v>
      </c>
      <c r="N77" s="670" t="s">
        <v>69</v>
      </c>
      <c r="O77" s="670"/>
      <c r="P77" s="670" t="s">
        <v>297</v>
      </c>
      <c r="Q77" s="672" t="s">
        <v>882</v>
      </c>
      <c r="R77" s="678" t="s">
        <v>883</v>
      </c>
      <c r="S77" s="672"/>
      <c r="T77" s="673">
        <v>1</v>
      </c>
      <c r="U77" s="882"/>
      <c r="V77" s="883"/>
      <c r="W77" s="883"/>
      <c r="X77" s="687"/>
      <c r="Y77" s="650"/>
      <c r="Z77" s="149"/>
      <c r="AB77" s="745"/>
      <c r="AC77" s="746"/>
      <c r="AG77" s="741"/>
      <c r="AH77" s="728">
        <v>44012</v>
      </c>
      <c r="AI77" s="886"/>
      <c r="AJ77" s="847">
        <v>0.4</v>
      </c>
      <c r="AK77" s="745">
        <f t="shared" si="20"/>
        <v>0.4</v>
      </c>
      <c r="AL77" s="744">
        <f t="shared" si="17"/>
        <v>0.4</v>
      </c>
      <c r="AM77" s="736" t="str">
        <f t="shared" si="18"/>
        <v>ALERTA</v>
      </c>
      <c r="AN77" s="729"/>
      <c r="AQ77" s="9">
        <v>44150</v>
      </c>
      <c r="AR77" s="886"/>
      <c r="AS77" s="847">
        <v>0</v>
      </c>
      <c r="AT77" s="10">
        <f t="shared" si="7"/>
        <v>0</v>
      </c>
      <c r="AU77" s="11">
        <f t="shared" si="8"/>
        <v>0</v>
      </c>
      <c r="AV77" s="736" t="str">
        <f t="shared" si="9"/>
        <v>ALERTA</v>
      </c>
      <c r="AW77" s="929"/>
      <c r="AX77" s="737"/>
      <c r="AY77" s="738" t="str">
        <f t="shared" si="10"/>
        <v>INCUMPLIDA</v>
      </c>
      <c r="AZ77" s="9"/>
      <c r="BA77" s="737"/>
      <c r="BB77" s="737"/>
      <c r="BC77" s="7" t="str">
        <f t="shared" si="11"/>
        <v/>
      </c>
      <c r="BD77" s="12" t="str">
        <f t="shared" si="12"/>
        <v/>
      </c>
      <c r="BE77" s="736" t="str">
        <f t="shared" si="13"/>
        <v/>
      </c>
      <c r="BF77" s="737"/>
      <c r="BG77" s="737"/>
      <c r="BH77" s="738" t="str">
        <f t="shared" si="14"/>
        <v>INCUMPLIDA</v>
      </c>
      <c r="BJ77" s="847" t="str">
        <f t="shared" si="15"/>
        <v>ABIERTO</v>
      </c>
    </row>
    <row r="78" spans="1:62" s="847" customFormat="1" ht="69" customHeight="1" x14ac:dyDescent="0.25">
      <c r="A78" s="669"/>
      <c r="B78" s="669"/>
      <c r="C78" s="670" t="s">
        <v>154</v>
      </c>
      <c r="D78" s="669"/>
      <c r="E78" s="911"/>
      <c r="F78" s="669"/>
      <c r="G78" s="688">
        <v>60</v>
      </c>
      <c r="H78" s="671" t="s">
        <v>721</v>
      </c>
      <c r="I78" s="844" t="s">
        <v>966</v>
      </c>
      <c r="J78" s="882"/>
      <c r="K78" s="882"/>
      <c r="L78" s="882"/>
      <c r="M78" s="771">
        <v>1</v>
      </c>
      <c r="N78" s="670" t="s">
        <v>69</v>
      </c>
      <c r="O78" s="670"/>
      <c r="P78" s="670" t="s">
        <v>297</v>
      </c>
      <c r="Q78" s="672" t="s">
        <v>882</v>
      </c>
      <c r="R78" s="678" t="s">
        <v>883</v>
      </c>
      <c r="S78" s="672"/>
      <c r="T78" s="673">
        <v>1</v>
      </c>
      <c r="U78" s="882"/>
      <c r="V78" s="883"/>
      <c r="W78" s="883"/>
      <c r="X78" s="687"/>
      <c r="Y78" s="650"/>
      <c r="Z78" s="149"/>
      <c r="AB78" s="745"/>
      <c r="AC78" s="746"/>
      <c r="AG78" s="741"/>
      <c r="AH78" s="728">
        <v>44012</v>
      </c>
      <c r="AI78" s="886"/>
      <c r="AJ78" s="847">
        <v>0.4</v>
      </c>
      <c r="AK78" s="745">
        <f t="shared" si="20"/>
        <v>0.4</v>
      </c>
      <c r="AL78" s="744">
        <f t="shared" si="17"/>
        <v>0.4</v>
      </c>
      <c r="AM78" s="736" t="str">
        <f t="shared" si="18"/>
        <v>ALERTA</v>
      </c>
      <c r="AN78" s="729"/>
      <c r="AQ78" s="9">
        <v>44150</v>
      </c>
      <c r="AR78" s="886"/>
      <c r="AS78" s="847">
        <v>0</v>
      </c>
      <c r="AT78" s="10">
        <f t="shared" si="7"/>
        <v>0</v>
      </c>
      <c r="AU78" s="11">
        <f t="shared" si="8"/>
        <v>0</v>
      </c>
      <c r="AV78" s="736" t="str">
        <f t="shared" si="9"/>
        <v>ALERTA</v>
      </c>
      <c r="AW78" s="929"/>
      <c r="AX78" s="737"/>
      <c r="AY78" s="738" t="str">
        <f t="shared" si="10"/>
        <v>INCUMPLIDA</v>
      </c>
      <c r="AZ78" s="9"/>
      <c r="BA78" s="737"/>
      <c r="BB78" s="737"/>
      <c r="BC78" s="7" t="str">
        <f t="shared" si="11"/>
        <v/>
      </c>
      <c r="BD78" s="12" t="str">
        <f t="shared" si="12"/>
        <v/>
      </c>
      <c r="BE78" s="736" t="str">
        <f t="shared" si="13"/>
        <v/>
      </c>
      <c r="BF78" s="737"/>
      <c r="BG78" s="737"/>
      <c r="BH78" s="738" t="str">
        <f t="shared" si="14"/>
        <v>INCUMPLIDA</v>
      </c>
      <c r="BJ78" s="847" t="str">
        <f t="shared" si="15"/>
        <v>ABIERTO</v>
      </c>
    </row>
    <row r="79" spans="1:62" s="847" customFormat="1" ht="69" customHeight="1" x14ac:dyDescent="0.25">
      <c r="A79" s="669"/>
      <c r="B79" s="669"/>
      <c r="C79" s="670" t="s">
        <v>154</v>
      </c>
      <c r="D79" s="669"/>
      <c r="E79" s="911"/>
      <c r="F79" s="669"/>
      <c r="G79" s="688">
        <v>61</v>
      </c>
      <c r="H79" s="671" t="s">
        <v>721</v>
      </c>
      <c r="I79" s="844" t="s">
        <v>967</v>
      </c>
      <c r="J79" s="882"/>
      <c r="K79" s="882"/>
      <c r="L79" s="882"/>
      <c r="M79" s="771">
        <v>1</v>
      </c>
      <c r="N79" s="670" t="s">
        <v>69</v>
      </c>
      <c r="O79" s="670"/>
      <c r="P79" s="670" t="s">
        <v>297</v>
      </c>
      <c r="Q79" s="672" t="s">
        <v>882</v>
      </c>
      <c r="R79" s="678" t="s">
        <v>883</v>
      </c>
      <c r="S79" s="672"/>
      <c r="T79" s="673">
        <v>1</v>
      </c>
      <c r="U79" s="882"/>
      <c r="V79" s="883"/>
      <c r="W79" s="883"/>
      <c r="X79" s="687"/>
      <c r="Y79" s="650"/>
      <c r="Z79" s="149"/>
      <c r="AB79" s="745"/>
      <c r="AC79" s="746"/>
      <c r="AG79" s="741"/>
      <c r="AH79" s="728">
        <v>44012</v>
      </c>
      <c r="AI79" s="886"/>
      <c r="AJ79" s="847">
        <v>0.4</v>
      </c>
      <c r="AK79" s="745">
        <f t="shared" si="20"/>
        <v>0.4</v>
      </c>
      <c r="AL79" s="744">
        <f t="shared" si="17"/>
        <v>0.4</v>
      </c>
      <c r="AM79" s="736" t="str">
        <f t="shared" si="18"/>
        <v>ALERTA</v>
      </c>
      <c r="AN79" s="729"/>
      <c r="AQ79" s="9">
        <v>44150</v>
      </c>
      <c r="AR79" s="886"/>
      <c r="AS79" s="847">
        <v>0</v>
      </c>
      <c r="AT79" s="10">
        <f t="shared" si="7"/>
        <v>0</v>
      </c>
      <c r="AU79" s="11">
        <f t="shared" si="8"/>
        <v>0</v>
      </c>
      <c r="AV79" s="736" t="str">
        <f t="shared" si="9"/>
        <v>ALERTA</v>
      </c>
      <c r="AW79" s="929"/>
      <c r="AX79" s="737"/>
      <c r="AY79" s="738" t="str">
        <f t="shared" si="10"/>
        <v>INCUMPLIDA</v>
      </c>
      <c r="AZ79" s="9"/>
      <c r="BA79" s="737"/>
      <c r="BB79" s="737"/>
      <c r="BC79" s="7" t="str">
        <f t="shared" si="11"/>
        <v/>
      </c>
      <c r="BD79" s="12" t="str">
        <f t="shared" si="12"/>
        <v/>
      </c>
      <c r="BE79" s="736" t="str">
        <f t="shared" si="13"/>
        <v/>
      </c>
      <c r="BF79" s="737"/>
      <c r="BG79" s="737"/>
      <c r="BH79" s="738" t="str">
        <f t="shared" si="14"/>
        <v>INCUMPLIDA</v>
      </c>
      <c r="BJ79" s="847" t="str">
        <f t="shared" si="15"/>
        <v>ABIERTO</v>
      </c>
    </row>
    <row r="80" spans="1:62" s="847" customFormat="1" ht="69" customHeight="1" x14ac:dyDescent="0.25">
      <c r="A80" s="669"/>
      <c r="B80" s="669"/>
      <c r="C80" s="670" t="s">
        <v>154</v>
      </c>
      <c r="D80" s="669"/>
      <c r="E80" s="911"/>
      <c r="F80" s="669"/>
      <c r="G80" s="688">
        <v>62</v>
      </c>
      <c r="H80" s="671" t="s">
        <v>721</v>
      </c>
      <c r="I80" s="844" t="s">
        <v>968</v>
      </c>
      <c r="J80" s="882"/>
      <c r="K80" s="882"/>
      <c r="L80" s="882"/>
      <c r="M80" s="771">
        <v>1</v>
      </c>
      <c r="N80" s="670" t="s">
        <v>69</v>
      </c>
      <c r="O80" s="670"/>
      <c r="P80" s="670" t="s">
        <v>297</v>
      </c>
      <c r="Q80" s="672" t="s">
        <v>882</v>
      </c>
      <c r="R80" s="672"/>
      <c r="S80" s="672"/>
      <c r="T80" s="673">
        <v>1</v>
      </c>
      <c r="U80" s="882"/>
      <c r="V80" s="883"/>
      <c r="W80" s="883"/>
      <c r="X80" s="687"/>
      <c r="Y80" s="650"/>
      <c r="Z80" s="149"/>
      <c r="AB80" s="745"/>
      <c r="AC80" s="746"/>
      <c r="AG80" s="741"/>
      <c r="AH80" s="728">
        <v>44012</v>
      </c>
      <c r="AI80" s="886"/>
      <c r="AJ80" s="847">
        <v>0.4</v>
      </c>
      <c r="AK80" s="745">
        <f t="shared" si="20"/>
        <v>0.4</v>
      </c>
      <c r="AL80" s="744">
        <f t="shared" si="17"/>
        <v>0.4</v>
      </c>
      <c r="AM80" s="736" t="str">
        <f t="shared" si="18"/>
        <v>ALERTA</v>
      </c>
      <c r="AN80" s="729"/>
      <c r="AQ80" s="9">
        <v>44150</v>
      </c>
      <c r="AR80" s="886"/>
      <c r="AS80" s="847">
        <v>0</v>
      </c>
      <c r="AT80" s="10">
        <f t="shared" si="7"/>
        <v>0</v>
      </c>
      <c r="AU80" s="11">
        <f t="shared" si="8"/>
        <v>0</v>
      </c>
      <c r="AV80" s="736" t="str">
        <f t="shared" si="9"/>
        <v>ALERTA</v>
      </c>
      <c r="AW80" s="929"/>
      <c r="AX80" s="737"/>
      <c r="AY80" s="738" t="str">
        <f t="shared" si="10"/>
        <v>INCUMPLIDA</v>
      </c>
      <c r="AZ80" s="9"/>
      <c r="BA80" s="737"/>
      <c r="BB80" s="737"/>
      <c r="BC80" s="7" t="str">
        <f t="shared" si="11"/>
        <v/>
      </c>
      <c r="BD80" s="12" t="str">
        <f t="shared" si="12"/>
        <v/>
      </c>
      <c r="BE80" s="736" t="str">
        <f t="shared" si="13"/>
        <v/>
      </c>
      <c r="BF80" s="737"/>
      <c r="BG80" s="737"/>
      <c r="BH80" s="738" t="str">
        <f t="shared" si="14"/>
        <v>INCUMPLIDA</v>
      </c>
      <c r="BJ80" s="847" t="str">
        <f t="shared" si="15"/>
        <v>ABIERTO</v>
      </c>
    </row>
    <row r="81" spans="1:62" s="847" customFormat="1" ht="69" customHeight="1" x14ac:dyDescent="0.25">
      <c r="A81" s="669"/>
      <c r="B81" s="669"/>
      <c r="C81" s="670" t="s">
        <v>154</v>
      </c>
      <c r="D81" s="669"/>
      <c r="E81" s="911"/>
      <c r="F81" s="669"/>
      <c r="G81" s="688">
        <v>63</v>
      </c>
      <c r="H81" s="671" t="s">
        <v>721</v>
      </c>
      <c r="I81" s="844" t="s">
        <v>969</v>
      </c>
      <c r="J81" s="882"/>
      <c r="K81" s="882"/>
      <c r="L81" s="882"/>
      <c r="M81" s="771">
        <v>1</v>
      </c>
      <c r="N81" s="670" t="s">
        <v>69</v>
      </c>
      <c r="O81" s="670"/>
      <c r="P81" s="670" t="s">
        <v>297</v>
      </c>
      <c r="Q81" s="672" t="s">
        <v>882</v>
      </c>
      <c r="R81" s="678" t="s">
        <v>883</v>
      </c>
      <c r="S81" s="672"/>
      <c r="T81" s="673">
        <v>1</v>
      </c>
      <c r="U81" s="882"/>
      <c r="V81" s="883"/>
      <c r="W81" s="883"/>
      <c r="X81" s="687"/>
      <c r="Y81" s="650"/>
      <c r="Z81" s="149"/>
      <c r="AB81" s="745"/>
      <c r="AC81" s="746"/>
      <c r="AG81" s="741"/>
      <c r="AH81" s="728">
        <v>44012</v>
      </c>
      <c r="AI81" s="886"/>
      <c r="AJ81" s="847">
        <v>0.4</v>
      </c>
      <c r="AK81" s="745">
        <f t="shared" si="20"/>
        <v>0.4</v>
      </c>
      <c r="AL81" s="744">
        <f t="shared" si="17"/>
        <v>0.4</v>
      </c>
      <c r="AM81" s="736" t="str">
        <f t="shared" si="18"/>
        <v>ALERTA</v>
      </c>
      <c r="AN81" s="729"/>
      <c r="AQ81" s="9">
        <v>44150</v>
      </c>
      <c r="AR81" s="886"/>
      <c r="AS81" s="847">
        <v>0</v>
      </c>
      <c r="AT81" s="10">
        <f t="shared" si="7"/>
        <v>0</v>
      </c>
      <c r="AU81" s="11">
        <f t="shared" si="8"/>
        <v>0</v>
      </c>
      <c r="AV81" s="736" t="str">
        <f t="shared" si="9"/>
        <v>ALERTA</v>
      </c>
      <c r="AW81" s="929"/>
      <c r="AX81" s="737"/>
      <c r="AY81" s="738" t="str">
        <f t="shared" si="10"/>
        <v>INCUMPLIDA</v>
      </c>
      <c r="AZ81" s="9"/>
      <c r="BA81" s="737"/>
      <c r="BB81" s="737"/>
      <c r="BC81" s="7" t="str">
        <f t="shared" si="11"/>
        <v/>
      </c>
      <c r="BD81" s="12" t="str">
        <f t="shared" si="12"/>
        <v/>
      </c>
      <c r="BE81" s="736" t="str">
        <f t="shared" si="13"/>
        <v/>
      </c>
      <c r="BF81" s="737"/>
      <c r="BG81" s="737"/>
      <c r="BH81" s="738" t="str">
        <f t="shared" si="14"/>
        <v>INCUMPLIDA</v>
      </c>
      <c r="BJ81" s="847" t="str">
        <f t="shared" si="15"/>
        <v>ABIERTO</v>
      </c>
    </row>
    <row r="82" spans="1:62" s="847" customFormat="1" ht="69" customHeight="1" x14ac:dyDescent="0.25">
      <c r="A82" s="669"/>
      <c r="B82" s="669"/>
      <c r="C82" s="670" t="s">
        <v>154</v>
      </c>
      <c r="D82" s="669"/>
      <c r="E82" s="911"/>
      <c r="F82" s="669"/>
      <c r="G82" s="688">
        <v>64</v>
      </c>
      <c r="H82" s="671" t="s">
        <v>721</v>
      </c>
      <c r="I82" s="844" t="s">
        <v>970</v>
      </c>
      <c r="J82" s="882"/>
      <c r="K82" s="882"/>
      <c r="L82" s="882"/>
      <c r="M82" s="771">
        <v>1</v>
      </c>
      <c r="N82" s="670" t="s">
        <v>69</v>
      </c>
      <c r="O82" s="670"/>
      <c r="P82" s="670" t="s">
        <v>297</v>
      </c>
      <c r="Q82" s="672" t="s">
        <v>882</v>
      </c>
      <c r="R82" s="678" t="s">
        <v>883</v>
      </c>
      <c r="S82" s="672"/>
      <c r="T82" s="673">
        <v>1</v>
      </c>
      <c r="U82" s="882"/>
      <c r="V82" s="883"/>
      <c r="W82" s="883"/>
      <c r="X82" s="687"/>
      <c r="Y82" s="650"/>
      <c r="Z82" s="149"/>
      <c r="AB82" s="745"/>
      <c r="AC82" s="746"/>
      <c r="AG82" s="741"/>
      <c r="AH82" s="728">
        <v>44012</v>
      </c>
      <c r="AI82" s="886"/>
      <c r="AJ82" s="847">
        <v>0.4</v>
      </c>
      <c r="AK82" s="745">
        <f t="shared" si="20"/>
        <v>0.4</v>
      </c>
      <c r="AL82" s="744">
        <f t="shared" si="17"/>
        <v>0.4</v>
      </c>
      <c r="AM82" s="736" t="str">
        <f t="shared" si="18"/>
        <v>ALERTA</v>
      </c>
      <c r="AN82" s="729"/>
      <c r="AQ82" s="9">
        <v>44150</v>
      </c>
      <c r="AR82" s="886"/>
      <c r="AS82" s="847">
        <v>0</v>
      </c>
      <c r="AT82" s="10">
        <f t="shared" si="7"/>
        <v>0</v>
      </c>
      <c r="AU82" s="11">
        <f t="shared" si="8"/>
        <v>0</v>
      </c>
      <c r="AV82" s="736" t="str">
        <f t="shared" si="9"/>
        <v>ALERTA</v>
      </c>
      <c r="AW82" s="929"/>
      <c r="AX82" s="737"/>
      <c r="AY82" s="738" t="str">
        <f t="shared" si="10"/>
        <v>INCUMPLIDA</v>
      </c>
      <c r="AZ82" s="9"/>
      <c r="BA82" s="737"/>
      <c r="BB82" s="737"/>
      <c r="BC82" s="7" t="str">
        <f t="shared" si="11"/>
        <v/>
      </c>
      <c r="BD82" s="12" t="str">
        <f t="shared" si="12"/>
        <v/>
      </c>
      <c r="BE82" s="736" t="str">
        <f t="shared" si="13"/>
        <v/>
      </c>
      <c r="BF82" s="737"/>
      <c r="BG82" s="737"/>
      <c r="BH82" s="738" t="str">
        <f t="shared" si="14"/>
        <v>INCUMPLIDA</v>
      </c>
      <c r="BJ82" s="847" t="str">
        <f t="shared" si="15"/>
        <v>ABIERTO</v>
      </c>
    </row>
    <row r="83" spans="1:62" s="847" customFormat="1" ht="69" customHeight="1" x14ac:dyDescent="0.25">
      <c r="A83" s="669"/>
      <c r="B83" s="669"/>
      <c r="C83" s="670" t="s">
        <v>154</v>
      </c>
      <c r="D83" s="669"/>
      <c r="E83" s="911"/>
      <c r="F83" s="669"/>
      <c r="G83" s="688">
        <v>65</v>
      </c>
      <c r="H83" s="671" t="s">
        <v>721</v>
      </c>
      <c r="I83" s="844" t="s">
        <v>971</v>
      </c>
      <c r="J83" s="882" t="s">
        <v>972</v>
      </c>
      <c r="K83" s="882" t="s">
        <v>973</v>
      </c>
      <c r="L83" s="882" t="s">
        <v>974</v>
      </c>
      <c r="M83" s="882">
        <v>1</v>
      </c>
      <c r="N83" s="670" t="s">
        <v>1182</v>
      </c>
      <c r="O83" s="670"/>
      <c r="P83" s="670" t="s">
        <v>297</v>
      </c>
      <c r="Q83" s="672" t="s">
        <v>882</v>
      </c>
      <c r="R83" s="678" t="s">
        <v>883</v>
      </c>
      <c r="S83" s="672"/>
      <c r="T83" s="673">
        <v>1</v>
      </c>
      <c r="U83" s="882" t="s">
        <v>1202</v>
      </c>
      <c r="V83" s="883">
        <v>43887</v>
      </c>
      <c r="W83" s="883">
        <v>44196</v>
      </c>
      <c r="X83" s="687"/>
      <c r="Y83" s="650"/>
      <c r="Z83" s="149"/>
      <c r="AB83" s="745"/>
      <c r="AC83" s="746"/>
      <c r="AG83" s="741"/>
      <c r="AH83" s="728">
        <v>44012</v>
      </c>
      <c r="AI83" s="886" t="s">
        <v>1004</v>
      </c>
      <c r="AJ83" s="847">
        <v>0</v>
      </c>
      <c r="AK83" s="745">
        <f t="shared" si="20"/>
        <v>0</v>
      </c>
      <c r="AL83" s="744">
        <f t="shared" si="17"/>
        <v>0</v>
      </c>
      <c r="AM83" s="736" t="str">
        <f t="shared" si="18"/>
        <v>ALERTA</v>
      </c>
      <c r="AN83" s="729"/>
      <c r="AQ83" s="9">
        <v>44150</v>
      </c>
      <c r="AR83" s="886"/>
      <c r="AS83" s="847">
        <v>0</v>
      </c>
      <c r="AT83" s="10">
        <f t="shared" ref="AT83:AT96" si="21">(IF(AS83="","",IF(OR($M83=0,$M83="",AQ83=""),"",AS83/$M83)))</f>
        <v>0</v>
      </c>
      <c r="AU83" s="11">
        <f t="shared" ref="AU83:AU96" si="22">(IF(OR($T83="",AT83=""),"",IF(OR($T83=0,AT83=0),0,IF((AT83*100%)/$T83&gt;100%,100%,(AT83*100%)/$T83))))</f>
        <v>0</v>
      </c>
      <c r="AV83" s="736" t="str">
        <f t="shared" ref="AV83:AV96" si="23">IF(AS83="","",IF(AU83&lt;100%, IF(AU83&lt;75%, "ALERTA","EN TERMINO"), IF(AU83=100%, "OK", "EN TERMINO")))</f>
        <v>ALERTA</v>
      </c>
      <c r="AW83" s="929" t="s">
        <v>1367</v>
      </c>
      <c r="AX83" s="737"/>
      <c r="AY83" s="738" t="str">
        <f t="shared" ref="AY83:AY96" si="24">IF(AU83=100%,IF(AU83&gt;75%,"CUMPLIDA","PENDIENTE"),IF(AU83&lt;75%,"INCUMPLIDA","PENDIENTE"))</f>
        <v>INCUMPLIDA</v>
      </c>
      <c r="AZ83" s="9"/>
      <c r="BA83" s="737"/>
      <c r="BB83" s="737"/>
      <c r="BC83" s="7" t="str">
        <f t="shared" ref="BC83:BC96" si="25">(IF(BB83="","",IF(OR($M83=0,$M83="",AZ83=""),"",BB83/$M83)))</f>
        <v/>
      </c>
      <c r="BD83" s="12" t="str">
        <f t="shared" ref="BD83:BD96" si="26">(IF(OR($T83="",BC83=""),"",IF(OR($T83=0,BC83=0),0,IF((BC83*100%)/$T83&gt;100%,100%,(BC83*100%)/$T83))))</f>
        <v/>
      </c>
      <c r="BE83" s="736" t="str">
        <f t="shared" ref="BE83:BE96" si="27">IF(BB83="","",IF(BD83&lt;100%, IF(BD83&lt;100%, "ALERTA","EN TERMINO"), IF(BD83=100%, "OK", "EN TERMINO")))</f>
        <v/>
      </c>
      <c r="BF83" s="737"/>
      <c r="BG83" s="737"/>
      <c r="BH83" s="738" t="str">
        <f t="shared" ref="BH83:BH96" si="28">IF(AL83=100%,"CUMPLIDA","INCUMPLIDA")</f>
        <v>INCUMPLIDA</v>
      </c>
      <c r="BJ83" s="847" t="str">
        <f t="shared" ref="BJ83:BJ96" si="29">IF(AY83="CUMPLIDA","CERRADO","ABIERTO")</f>
        <v>ABIERTO</v>
      </c>
    </row>
    <row r="84" spans="1:62" s="847" customFormat="1" ht="69" customHeight="1" x14ac:dyDescent="0.25">
      <c r="A84" s="669"/>
      <c r="B84" s="669"/>
      <c r="C84" s="670" t="s">
        <v>154</v>
      </c>
      <c r="D84" s="669"/>
      <c r="E84" s="911"/>
      <c r="F84" s="669"/>
      <c r="G84" s="688">
        <v>66</v>
      </c>
      <c r="H84" s="671" t="s">
        <v>721</v>
      </c>
      <c r="I84" s="844" t="s">
        <v>976</v>
      </c>
      <c r="J84" s="882"/>
      <c r="K84" s="882" t="s">
        <v>973</v>
      </c>
      <c r="L84" s="882" t="s">
        <v>974</v>
      </c>
      <c r="M84" s="882">
        <v>1</v>
      </c>
      <c r="N84" s="670" t="s">
        <v>69</v>
      </c>
      <c r="O84" s="670"/>
      <c r="P84" s="670" t="s">
        <v>297</v>
      </c>
      <c r="Q84" s="672" t="s">
        <v>882</v>
      </c>
      <c r="R84" s="678" t="s">
        <v>883</v>
      </c>
      <c r="S84" s="672"/>
      <c r="T84" s="673">
        <v>1</v>
      </c>
      <c r="U84" s="882" t="s">
        <v>975</v>
      </c>
      <c r="V84" s="883">
        <v>43887</v>
      </c>
      <c r="W84" s="883">
        <v>44196</v>
      </c>
      <c r="X84" s="687"/>
      <c r="Y84" s="650"/>
      <c r="Z84" s="149"/>
      <c r="AB84" s="745"/>
      <c r="AC84" s="746"/>
      <c r="AG84" s="741"/>
      <c r="AH84" s="728">
        <v>44012</v>
      </c>
      <c r="AI84" s="886"/>
      <c r="AJ84" s="847">
        <v>0</v>
      </c>
      <c r="AK84" s="745">
        <f t="shared" si="20"/>
        <v>0</v>
      </c>
      <c r="AL84" s="744">
        <f t="shared" ref="AL84:AL96" si="30">(IF(OR($T84="",AK84=""),"",IF(OR($T84=0,AK84=0),0,IF((AK84*100%)/$T84&gt;100%,100%,(AK84*100%)/$T84))))</f>
        <v>0</v>
      </c>
      <c r="AM84" s="736" t="str">
        <f t="shared" ref="AM84:AM96" si="31">IF(AJ84="","",IF(AL84&lt;100%, IF(AL84&lt;50%, "ALERTA","EN TERMINO"), IF(AL84=100%, "OK", "EN TERMINO")))</f>
        <v>ALERTA</v>
      </c>
      <c r="AN84" s="729"/>
      <c r="AQ84" s="9">
        <v>44150</v>
      </c>
      <c r="AR84" s="886"/>
      <c r="AS84" s="847">
        <v>0</v>
      </c>
      <c r="AT84" s="10">
        <f t="shared" si="21"/>
        <v>0</v>
      </c>
      <c r="AU84" s="11">
        <f t="shared" si="22"/>
        <v>0</v>
      </c>
      <c r="AV84" s="736" t="str">
        <f t="shared" si="23"/>
        <v>ALERTA</v>
      </c>
      <c r="AW84" s="929"/>
      <c r="AX84" s="737"/>
      <c r="AY84" s="738" t="str">
        <f t="shared" si="24"/>
        <v>INCUMPLIDA</v>
      </c>
      <c r="AZ84" s="9"/>
      <c r="BA84" s="737"/>
      <c r="BB84" s="737"/>
      <c r="BC84" s="7" t="str">
        <f t="shared" si="25"/>
        <v/>
      </c>
      <c r="BD84" s="12" t="str">
        <f t="shared" si="26"/>
        <v/>
      </c>
      <c r="BE84" s="736" t="str">
        <f t="shared" si="27"/>
        <v/>
      </c>
      <c r="BF84" s="737"/>
      <c r="BG84" s="737"/>
      <c r="BH84" s="738" t="str">
        <f t="shared" si="28"/>
        <v>INCUMPLIDA</v>
      </c>
      <c r="BJ84" s="847" t="str">
        <f t="shared" si="29"/>
        <v>ABIERTO</v>
      </c>
    </row>
    <row r="85" spans="1:62" s="847" customFormat="1" ht="69" customHeight="1" x14ac:dyDescent="0.25">
      <c r="A85" s="669"/>
      <c r="B85" s="669"/>
      <c r="C85" s="670" t="s">
        <v>154</v>
      </c>
      <c r="D85" s="669"/>
      <c r="E85" s="911"/>
      <c r="F85" s="669"/>
      <c r="G85" s="688">
        <v>67</v>
      </c>
      <c r="H85" s="671" t="s">
        <v>721</v>
      </c>
      <c r="I85" s="844" t="s">
        <v>977</v>
      </c>
      <c r="J85" s="882"/>
      <c r="K85" s="882" t="s">
        <v>973</v>
      </c>
      <c r="L85" s="882" t="s">
        <v>974</v>
      </c>
      <c r="M85" s="882">
        <v>1</v>
      </c>
      <c r="N85" s="670" t="s">
        <v>69</v>
      </c>
      <c r="O85" s="670"/>
      <c r="P85" s="670" t="s">
        <v>297</v>
      </c>
      <c r="Q85" s="672" t="s">
        <v>882</v>
      </c>
      <c r="R85" s="678" t="s">
        <v>883</v>
      </c>
      <c r="S85" s="672"/>
      <c r="T85" s="673">
        <v>1</v>
      </c>
      <c r="U85" s="882" t="s">
        <v>975</v>
      </c>
      <c r="V85" s="883">
        <v>43887</v>
      </c>
      <c r="W85" s="883">
        <v>44196</v>
      </c>
      <c r="X85" s="687"/>
      <c r="Y85" s="650"/>
      <c r="Z85" s="149"/>
      <c r="AB85" s="745"/>
      <c r="AC85" s="746"/>
      <c r="AG85" s="741"/>
      <c r="AH85" s="728">
        <v>44012</v>
      </c>
      <c r="AI85" s="886"/>
      <c r="AJ85" s="847">
        <v>0</v>
      </c>
      <c r="AK85" s="745">
        <f t="shared" si="20"/>
        <v>0</v>
      </c>
      <c r="AL85" s="744">
        <f t="shared" si="30"/>
        <v>0</v>
      </c>
      <c r="AM85" s="736" t="str">
        <f t="shared" si="31"/>
        <v>ALERTA</v>
      </c>
      <c r="AN85" s="729"/>
      <c r="AQ85" s="9">
        <v>44150</v>
      </c>
      <c r="AR85" s="886"/>
      <c r="AS85" s="847">
        <v>0</v>
      </c>
      <c r="AT85" s="10">
        <f t="shared" si="21"/>
        <v>0</v>
      </c>
      <c r="AU85" s="11">
        <f t="shared" si="22"/>
        <v>0</v>
      </c>
      <c r="AV85" s="736" t="str">
        <f t="shared" si="23"/>
        <v>ALERTA</v>
      </c>
      <c r="AW85" s="929"/>
      <c r="AX85" s="737"/>
      <c r="AY85" s="738" t="str">
        <f t="shared" si="24"/>
        <v>INCUMPLIDA</v>
      </c>
      <c r="AZ85" s="9"/>
      <c r="BA85" s="737"/>
      <c r="BB85" s="737"/>
      <c r="BC85" s="7" t="str">
        <f t="shared" si="25"/>
        <v/>
      </c>
      <c r="BD85" s="12" t="str">
        <f t="shared" si="26"/>
        <v/>
      </c>
      <c r="BE85" s="736" t="str">
        <f t="shared" si="27"/>
        <v/>
      </c>
      <c r="BF85" s="737"/>
      <c r="BG85" s="737"/>
      <c r="BH85" s="738" t="str">
        <f t="shared" si="28"/>
        <v>INCUMPLIDA</v>
      </c>
      <c r="BJ85" s="847" t="str">
        <f t="shared" si="29"/>
        <v>ABIERTO</v>
      </c>
    </row>
    <row r="86" spans="1:62" s="847" customFormat="1" ht="69" customHeight="1" x14ac:dyDescent="0.25">
      <c r="A86" s="669"/>
      <c r="B86" s="669"/>
      <c r="C86" s="670" t="s">
        <v>154</v>
      </c>
      <c r="D86" s="669"/>
      <c r="E86" s="911"/>
      <c r="F86" s="669"/>
      <c r="G86" s="688">
        <v>68</v>
      </c>
      <c r="H86" s="671" t="s">
        <v>721</v>
      </c>
      <c r="I86" s="844" t="s">
        <v>987</v>
      </c>
      <c r="J86" s="882" t="s">
        <v>1087</v>
      </c>
      <c r="K86" s="882" t="s">
        <v>1100</v>
      </c>
      <c r="L86" s="882" t="s">
        <v>881</v>
      </c>
      <c r="M86" s="882">
        <v>1</v>
      </c>
      <c r="N86" s="670" t="s">
        <v>1182</v>
      </c>
      <c r="O86" s="670"/>
      <c r="P86" s="670" t="s">
        <v>297</v>
      </c>
      <c r="Q86" s="672" t="s">
        <v>882</v>
      </c>
      <c r="R86" s="678" t="s">
        <v>883</v>
      </c>
      <c r="S86" s="672"/>
      <c r="T86" s="673">
        <v>1</v>
      </c>
      <c r="U86" s="882" t="s">
        <v>1015</v>
      </c>
      <c r="V86" s="883">
        <v>43887</v>
      </c>
      <c r="W86" s="883">
        <v>44196</v>
      </c>
      <c r="X86" s="687"/>
      <c r="Y86" s="650"/>
      <c r="Z86" s="149"/>
      <c r="AB86" s="745"/>
      <c r="AC86" s="746"/>
      <c r="AG86" s="741"/>
      <c r="AH86" s="728">
        <v>44012</v>
      </c>
      <c r="AI86" s="884" t="s">
        <v>1203</v>
      </c>
      <c r="AJ86" s="847">
        <v>0.5</v>
      </c>
      <c r="AK86" s="745">
        <f t="shared" si="20"/>
        <v>0.5</v>
      </c>
      <c r="AL86" s="744">
        <f t="shared" si="30"/>
        <v>0.5</v>
      </c>
      <c r="AM86" s="736" t="str">
        <f t="shared" si="31"/>
        <v>EN TERMINO</v>
      </c>
      <c r="AN86" s="729"/>
      <c r="AQ86" s="9">
        <v>44150</v>
      </c>
      <c r="AR86" s="884"/>
      <c r="AS86" s="847">
        <v>0</v>
      </c>
      <c r="AT86" s="10">
        <f t="shared" si="21"/>
        <v>0</v>
      </c>
      <c r="AU86" s="11">
        <f t="shared" si="22"/>
        <v>0</v>
      </c>
      <c r="AV86" s="736" t="str">
        <f t="shared" si="23"/>
        <v>ALERTA</v>
      </c>
      <c r="AW86" s="929" t="s">
        <v>1367</v>
      </c>
      <c r="AX86" s="737"/>
      <c r="AY86" s="738" t="str">
        <f t="shared" si="24"/>
        <v>INCUMPLIDA</v>
      </c>
      <c r="AZ86" s="9"/>
      <c r="BA86" s="737"/>
      <c r="BB86" s="737"/>
      <c r="BC86" s="7" t="str">
        <f t="shared" si="25"/>
        <v/>
      </c>
      <c r="BD86" s="12" t="str">
        <f t="shared" si="26"/>
        <v/>
      </c>
      <c r="BE86" s="736" t="str">
        <f t="shared" si="27"/>
        <v/>
      </c>
      <c r="BF86" s="737"/>
      <c r="BG86" s="737"/>
      <c r="BH86" s="738" t="str">
        <f t="shared" si="28"/>
        <v>INCUMPLIDA</v>
      </c>
      <c r="BJ86" s="847" t="str">
        <f t="shared" si="29"/>
        <v>ABIERTO</v>
      </c>
    </row>
    <row r="87" spans="1:62" s="847" customFormat="1" ht="69" customHeight="1" x14ac:dyDescent="0.25">
      <c r="A87" s="669"/>
      <c r="B87" s="669"/>
      <c r="C87" s="670" t="s">
        <v>154</v>
      </c>
      <c r="D87" s="669"/>
      <c r="E87" s="911"/>
      <c r="F87" s="669"/>
      <c r="G87" s="688">
        <v>69</v>
      </c>
      <c r="H87" s="671" t="s">
        <v>721</v>
      </c>
      <c r="I87" s="844" t="s">
        <v>988</v>
      </c>
      <c r="J87" s="882"/>
      <c r="K87" s="882"/>
      <c r="L87" s="882" t="s">
        <v>881</v>
      </c>
      <c r="M87" s="882">
        <v>1</v>
      </c>
      <c r="N87" s="670" t="s">
        <v>69</v>
      </c>
      <c r="O87" s="670"/>
      <c r="P87" s="670" t="s">
        <v>297</v>
      </c>
      <c r="Q87" s="672" t="s">
        <v>882</v>
      </c>
      <c r="R87" s="678" t="s">
        <v>883</v>
      </c>
      <c r="S87" s="672"/>
      <c r="T87" s="673">
        <v>1</v>
      </c>
      <c r="U87" s="882" t="s">
        <v>911</v>
      </c>
      <c r="V87" s="883">
        <v>43983</v>
      </c>
      <c r="W87" s="883">
        <v>44196</v>
      </c>
      <c r="X87" s="687"/>
      <c r="Y87" s="650"/>
      <c r="Z87" s="149"/>
      <c r="AB87" s="745"/>
      <c r="AC87" s="746"/>
      <c r="AG87" s="741"/>
      <c r="AH87" s="728">
        <v>44012</v>
      </c>
      <c r="AI87" s="884"/>
      <c r="AJ87" s="847">
        <v>0.5</v>
      </c>
      <c r="AK87" s="745">
        <f t="shared" si="20"/>
        <v>0.5</v>
      </c>
      <c r="AL87" s="744">
        <f t="shared" si="30"/>
        <v>0.5</v>
      </c>
      <c r="AM87" s="736" t="str">
        <f t="shared" si="31"/>
        <v>EN TERMINO</v>
      </c>
      <c r="AN87" s="729"/>
      <c r="AQ87" s="9">
        <v>44150</v>
      </c>
      <c r="AR87" s="884"/>
      <c r="AS87" s="847">
        <v>0</v>
      </c>
      <c r="AT87" s="10">
        <f t="shared" si="21"/>
        <v>0</v>
      </c>
      <c r="AU87" s="11">
        <f t="shared" si="22"/>
        <v>0</v>
      </c>
      <c r="AV87" s="736" t="str">
        <f t="shared" si="23"/>
        <v>ALERTA</v>
      </c>
      <c r="AW87" s="929"/>
      <c r="AX87" s="737"/>
      <c r="AY87" s="738" t="str">
        <f t="shared" si="24"/>
        <v>INCUMPLIDA</v>
      </c>
      <c r="AZ87" s="9"/>
      <c r="BA87" s="737"/>
      <c r="BB87" s="737"/>
      <c r="BC87" s="7" t="str">
        <f t="shared" si="25"/>
        <v/>
      </c>
      <c r="BD87" s="12" t="str">
        <f t="shared" si="26"/>
        <v/>
      </c>
      <c r="BE87" s="736" t="str">
        <f t="shared" si="27"/>
        <v/>
      </c>
      <c r="BF87" s="737"/>
      <c r="BG87" s="737"/>
      <c r="BH87" s="738" t="str">
        <f t="shared" si="28"/>
        <v>INCUMPLIDA</v>
      </c>
      <c r="BJ87" s="847" t="str">
        <f t="shared" si="29"/>
        <v>ABIERTO</v>
      </c>
    </row>
    <row r="88" spans="1:62" s="847" customFormat="1" ht="69" customHeight="1" x14ac:dyDescent="0.25">
      <c r="A88" s="669"/>
      <c r="B88" s="669"/>
      <c r="C88" s="670" t="s">
        <v>154</v>
      </c>
      <c r="D88" s="669"/>
      <c r="E88" s="911"/>
      <c r="F88" s="669"/>
      <c r="G88" s="688">
        <v>70</v>
      </c>
      <c r="H88" s="671" t="s">
        <v>721</v>
      </c>
      <c r="I88" s="844" t="s">
        <v>948</v>
      </c>
      <c r="J88" s="882" t="s">
        <v>1088</v>
      </c>
      <c r="K88" s="882" t="s">
        <v>1101</v>
      </c>
      <c r="L88" s="882" t="s">
        <v>881</v>
      </c>
      <c r="M88" s="844">
        <v>1</v>
      </c>
      <c r="N88" s="670" t="s">
        <v>1182</v>
      </c>
      <c r="O88" s="670"/>
      <c r="P88" s="670" t="s">
        <v>297</v>
      </c>
      <c r="Q88" s="672" t="s">
        <v>882</v>
      </c>
      <c r="R88" s="678" t="s">
        <v>883</v>
      </c>
      <c r="S88" s="672"/>
      <c r="T88" s="673">
        <v>1</v>
      </c>
      <c r="U88" s="882" t="s">
        <v>1204</v>
      </c>
      <c r="V88" s="883">
        <v>43887</v>
      </c>
      <c r="W88" s="883">
        <v>44196</v>
      </c>
      <c r="X88" s="687"/>
      <c r="Y88" s="650"/>
      <c r="Z88" s="149"/>
      <c r="AB88" s="745"/>
      <c r="AC88" s="746"/>
      <c r="AG88" s="741"/>
      <c r="AH88" s="728">
        <v>44012</v>
      </c>
      <c r="AI88" s="884" t="s">
        <v>1016</v>
      </c>
      <c r="AJ88" s="847">
        <v>0.5</v>
      </c>
      <c r="AK88" s="745">
        <f t="shared" si="20"/>
        <v>0.5</v>
      </c>
      <c r="AL88" s="744">
        <f t="shared" si="30"/>
        <v>0.5</v>
      </c>
      <c r="AM88" s="736" t="str">
        <f t="shared" si="31"/>
        <v>EN TERMINO</v>
      </c>
      <c r="AN88" s="729"/>
      <c r="AQ88" s="9">
        <v>44150</v>
      </c>
      <c r="AR88" s="884"/>
      <c r="AS88" s="847">
        <v>0</v>
      </c>
      <c r="AT88" s="10">
        <f t="shared" si="21"/>
        <v>0</v>
      </c>
      <c r="AU88" s="11">
        <f t="shared" si="22"/>
        <v>0</v>
      </c>
      <c r="AV88" s="736" t="str">
        <f t="shared" si="23"/>
        <v>ALERTA</v>
      </c>
      <c r="AW88" s="929" t="s">
        <v>1367</v>
      </c>
      <c r="AX88" s="737"/>
      <c r="AY88" s="738" t="str">
        <f t="shared" si="24"/>
        <v>INCUMPLIDA</v>
      </c>
      <c r="AZ88" s="9"/>
      <c r="BA88" s="737"/>
      <c r="BB88" s="737"/>
      <c r="BC88" s="7" t="str">
        <f t="shared" si="25"/>
        <v/>
      </c>
      <c r="BD88" s="12" t="str">
        <f t="shared" si="26"/>
        <v/>
      </c>
      <c r="BE88" s="736" t="str">
        <f t="shared" si="27"/>
        <v/>
      </c>
      <c r="BF88" s="737"/>
      <c r="BG88" s="737"/>
      <c r="BH88" s="738" t="str">
        <f t="shared" si="28"/>
        <v>INCUMPLIDA</v>
      </c>
      <c r="BJ88" s="847" t="str">
        <f t="shared" si="29"/>
        <v>ABIERTO</v>
      </c>
    </row>
    <row r="89" spans="1:62" s="847" customFormat="1" ht="69" customHeight="1" x14ac:dyDescent="0.25">
      <c r="A89" s="669"/>
      <c r="B89" s="669"/>
      <c r="C89" s="670" t="s">
        <v>154</v>
      </c>
      <c r="D89" s="669"/>
      <c r="E89" s="911"/>
      <c r="F89" s="669"/>
      <c r="G89" s="688">
        <v>71</v>
      </c>
      <c r="H89" s="671" t="s">
        <v>721</v>
      </c>
      <c r="I89" s="844" t="s">
        <v>950</v>
      </c>
      <c r="J89" s="882"/>
      <c r="K89" s="882"/>
      <c r="L89" s="882" t="s">
        <v>881</v>
      </c>
      <c r="M89" s="844">
        <v>1</v>
      </c>
      <c r="N89" s="670" t="s">
        <v>69</v>
      </c>
      <c r="O89" s="670"/>
      <c r="P89" s="670" t="s">
        <v>297</v>
      </c>
      <c r="Q89" s="672" t="s">
        <v>882</v>
      </c>
      <c r="R89" s="678" t="s">
        <v>883</v>
      </c>
      <c r="S89" s="672"/>
      <c r="T89" s="673">
        <v>1</v>
      </c>
      <c r="U89" s="882" t="s">
        <v>951</v>
      </c>
      <c r="V89" s="883">
        <v>43887</v>
      </c>
      <c r="W89" s="883">
        <v>44196</v>
      </c>
      <c r="X89" s="687"/>
      <c r="Y89" s="650"/>
      <c r="Z89" s="149"/>
      <c r="AB89" s="745"/>
      <c r="AC89" s="746"/>
      <c r="AG89" s="741"/>
      <c r="AH89" s="728">
        <v>44012</v>
      </c>
      <c r="AI89" s="884"/>
      <c r="AJ89" s="847">
        <v>0.5</v>
      </c>
      <c r="AK89" s="745">
        <f t="shared" si="20"/>
        <v>0.5</v>
      </c>
      <c r="AL89" s="744">
        <f t="shared" si="30"/>
        <v>0.5</v>
      </c>
      <c r="AM89" s="736" t="str">
        <f t="shared" si="31"/>
        <v>EN TERMINO</v>
      </c>
      <c r="AN89" s="729"/>
      <c r="AQ89" s="9">
        <v>44150</v>
      </c>
      <c r="AR89" s="884"/>
      <c r="AS89" s="847">
        <v>0</v>
      </c>
      <c r="AT89" s="10">
        <f t="shared" si="21"/>
        <v>0</v>
      </c>
      <c r="AU89" s="11">
        <f t="shared" si="22"/>
        <v>0</v>
      </c>
      <c r="AV89" s="736" t="str">
        <f t="shared" si="23"/>
        <v>ALERTA</v>
      </c>
      <c r="AW89" s="929"/>
      <c r="AX89" s="737"/>
      <c r="AY89" s="738" t="str">
        <f t="shared" si="24"/>
        <v>INCUMPLIDA</v>
      </c>
      <c r="AZ89" s="9"/>
      <c r="BA89" s="737"/>
      <c r="BB89" s="737"/>
      <c r="BC89" s="7" t="str">
        <f t="shared" si="25"/>
        <v/>
      </c>
      <c r="BD89" s="12" t="str">
        <f t="shared" si="26"/>
        <v/>
      </c>
      <c r="BE89" s="736" t="str">
        <f t="shared" si="27"/>
        <v/>
      </c>
      <c r="BF89" s="737"/>
      <c r="BG89" s="737"/>
      <c r="BH89" s="738" t="str">
        <f t="shared" si="28"/>
        <v>INCUMPLIDA</v>
      </c>
      <c r="BJ89" s="847" t="str">
        <f t="shared" si="29"/>
        <v>ABIERTO</v>
      </c>
    </row>
    <row r="90" spans="1:62" s="847" customFormat="1" ht="69" customHeight="1" x14ac:dyDescent="0.25">
      <c r="A90" s="669"/>
      <c r="B90" s="669"/>
      <c r="C90" s="670" t="s">
        <v>154</v>
      </c>
      <c r="D90" s="669"/>
      <c r="E90" s="911"/>
      <c r="F90" s="669"/>
      <c r="G90" s="688">
        <v>72</v>
      </c>
      <c r="H90" s="671" t="s">
        <v>721</v>
      </c>
      <c r="I90" s="844" t="s">
        <v>952</v>
      </c>
      <c r="J90" s="882"/>
      <c r="K90" s="882"/>
      <c r="L90" s="882" t="s">
        <v>881</v>
      </c>
      <c r="M90" s="844">
        <v>1</v>
      </c>
      <c r="N90" s="670" t="s">
        <v>69</v>
      </c>
      <c r="O90" s="670"/>
      <c r="P90" s="670" t="s">
        <v>297</v>
      </c>
      <c r="Q90" s="672" t="s">
        <v>882</v>
      </c>
      <c r="R90" s="678" t="s">
        <v>883</v>
      </c>
      <c r="S90" s="672"/>
      <c r="T90" s="673">
        <v>1</v>
      </c>
      <c r="U90" s="882" t="s">
        <v>884</v>
      </c>
      <c r="V90" s="883">
        <v>43983</v>
      </c>
      <c r="W90" s="883">
        <v>44196</v>
      </c>
      <c r="X90" s="687"/>
      <c r="Y90" s="650"/>
      <c r="Z90" s="149"/>
      <c r="AB90" s="745"/>
      <c r="AC90" s="746"/>
      <c r="AG90" s="741"/>
      <c r="AH90" s="728">
        <v>44012</v>
      </c>
      <c r="AI90" s="884"/>
      <c r="AJ90" s="847">
        <v>0.5</v>
      </c>
      <c r="AK90" s="745">
        <f t="shared" ref="AK90:AK96" si="32">(IF(AJ90="","",IF(OR($M90=0,$M90="",AH90=""),"",AJ90/$M90)))</f>
        <v>0.5</v>
      </c>
      <c r="AL90" s="744">
        <f t="shared" si="30"/>
        <v>0.5</v>
      </c>
      <c r="AM90" s="736" t="str">
        <f t="shared" si="31"/>
        <v>EN TERMINO</v>
      </c>
      <c r="AN90" s="729"/>
      <c r="AQ90" s="9">
        <v>44150</v>
      </c>
      <c r="AR90" s="884"/>
      <c r="AS90" s="847">
        <v>0</v>
      </c>
      <c r="AT90" s="10">
        <f t="shared" si="21"/>
        <v>0</v>
      </c>
      <c r="AU90" s="11">
        <f t="shared" si="22"/>
        <v>0</v>
      </c>
      <c r="AV90" s="736" t="str">
        <f t="shared" si="23"/>
        <v>ALERTA</v>
      </c>
      <c r="AW90" s="929"/>
      <c r="AX90" s="737"/>
      <c r="AY90" s="738" t="str">
        <f t="shared" si="24"/>
        <v>INCUMPLIDA</v>
      </c>
      <c r="AZ90" s="9"/>
      <c r="BA90" s="737"/>
      <c r="BB90" s="737"/>
      <c r="BC90" s="7" t="str">
        <f t="shared" si="25"/>
        <v/>
      </c>
      <c r="BD90" s="12" t="str">
        <f t="shared" si="26"/>
        <v/>
      </c>
      <c r="BE90" s="736" t="str">
        <f t="shared" si="27"/>
        <v/>
      </c>
      <c r="BF90" s="737"/>
      <c r="BG90" s="737"/>
      <c r="BH90" s="738" t="str">
        <f t="shared" si="28"/>
        <v>INCUMPLIDA</v>
      </c>
      <c r="BJ90" s="847" t="str">
        <f t="shared" si="29"/>
        <v>ABIERTO</v>
      </c>
    </row>
    <row r="91" spans="1:62" s="847" customFormat="1" ht="69" customHeight="1" x14ac:dyDescent="0.25">
      <c r="A91" s="669"/>
      <c r="B91" s="669"/>
      <c r="C91" s="670" t="s">
        <v>154</v>
      </c>
      <c r="D91" s="669"/>
      <c r="E91" s="911"/>
      <c r="F91" s="669"/>
      <c r="G91" s="688">
        <v>73</v>
      </c>
      <c r="H91" s="671" t="s">
        <v>721</v>
      </c>
      <c r="I91" s="844" t="s">
        <v>953</v>
      </c>
      <c r="J91" s="882"/>
      <c r="K91" s="882"/>
      <c r="L91" s="882" t="s">
        <v>881</v>
      </c>
      <c r="M91" s="844">
        <v>1</v>
      </c>
      <c r="N91" s="670" t="s">
        <v>69</v>
      </c>
      <c r="O91" s="670"/>
      <c r="P91" s="670" t="s">
        <v>297</v>
      </c>
      <c r="Q91" s="672" t="s">
        <v>882</v>
      </c>
      <c r="R91" s="678" t="s">
        <v>883</v>
      </c>
      <c r="S91" s="672"/>
      <c r="T91" s="673">
        <v>1</v>
      </c>
      <c r="U91" s="882" t="s">
        <v>884</v>
      </c>
      <c r="V91" s="883">
        <v>43887</v>
      </c>
      <c r="W91" s="883">
        <v>44196</v>
      </c>
      <c r="X91" s="687"/>
      <c r="Y91" s="650"/>
      <c r="Z91" s="149"/>
      <c r="AB91" s="745"/>
      <c r="AC91" s="746"/>
      <c r="AG91" s="741"/>
      <c r="AH91" s="728">
        <v>44012</v>
      </c>
      <c r="AI91" s="884"/>
      <c r="AJ91" s="847">
        <v>0.5</v>
      </c>
      <c r="AK91" s="745">
        <f t="shared" si="32"/>
        <v>0.5</v>
      </c>
      <c r="AL91" s="744">
        <f t="shared" si="30"/>
        <v>0.5</v>
      </c>
      <c r="AM91" s="736" t="str">
        <f t="shared" si="31"/>
        <v>EN TERMINO</v>
      </c>
      <c r="AN91" s="729"/>
      <c r="AQ91" s="9">
        <v>44150</v>
      </c>
      <c r="AR91" s="884"/>
      <c r="AS91" s="847">
        <v>0</v>
      </c>
      <c r="AT91" s="10">
        <f t="shared" si="21"/>
        <v>0</v>
      </c>
      <c r="AU91" s="11">
        <f t="shared" si="22"/>
        <v>0</v>
      </c>
      <c r="AV91" s="736" t="str">
        <f t="shared" si="23"/>
        <v>ALERTA</v>
      </c>
      <c r="AW91" s="929"/>
      <c r="AX91" s="737"/>
      <c r="AY91" s="738" t="str">
        <f t="shared" si="24"/>
        <v>INCUMPLIDA</v>
      </c>
      <c r="AZ91" s="9"/>
      <c r="BA91" s="737"/>
      <c r="BB91" s="737"/>
      <c r="BC91" s="7" t="str">
        <f t="shared" si="25"/>
        <v/>
      </c>
      <c r="BD91" s="12" t="str">
        <f t="shared" si="26"/>
        <v/>
      </c>
      <c r="BE91" s="736" t="str">
        <f t="shared" si="27"/>
        <v/>
      </c>
      <c r="BF91" s="737"/>
      <c r="BG91" s="737"/>
      <c r="BH91" s="738" t="str">
        <f t="shared" si="28"/>
        <v>INCUMPLIDA</v>
      </c>
      <c r="BJ91" s="847" t="str">
        <f t="shared" si="29"/>
        <v>ABIERTO</v>
      </c>
    </row>
    <row r="92" spans="1:62" s="847" customFormat="1" ht="69" customHeight="1" x14ac:dyDescent="0.25">
      <c r="A92" s="669"/>
      <c r="B92" s="669"/>
      <c r="C92" s="670" t="s">
        <v>154</v>
      </c>
      <c r="D92" s="669"/>
      <c r="E92" s="911"/>
      <c r="F92" s="669"/>
      <c r="G92" s="688">
        <v>74</v>
      </c>
      <c r="H92" s="671" t="s">
        <v>721</v>
      </c>
      <c r="I92" s="844" t="s">
        <v>954</v>
      </c>
      <c r="J92" s="882"/>
      <c r="K92" s="882"/>
      <c r="L92" s="882" t="s">
        <v>881</v>
      </c>
      <c r="M92" s="844">
        <v>1</v>
      </c>
      <c r="N92" s="670" t="s">
        <v>69</v>
      </c>
      <c r="O92" s="670"/>
      <c r="P92" s="670" t="s">
        <v>297</v>
      </c>
      <c r="Q92" s="672" t="s">
        <v>882</v>
      </c>
      <c r="R92" s="678" t="s">
        <v>883</v>
      </c>
      <c r="S92" s="672"/>
      <c r="T92" s="673">
        <v>1</v>
      </c>
      <c r="U92" s="882" t="s">
        <v>884</v>
      </c>
      <c r="V92" s="883">
        <v>43983</v>
      </c>
      <c r="W92" s="883">
        <v>44196</v>
      </c>
      <c r="X92" s="687"/>
      <c r="Y92" s="650"/>
      <c r="Z92" s="149"/>
      <c r="AB92" s="745"/>
      <c r="AC92" s="746"/>
      <c r="AG92" s="741"/>
      <c r="AH92" s="728">
        <v>44012</v>
      </c>
      <c r="AI92" s="884"/>
      <c r="AJ92" s="847">
        <v>0.5</v>
      </c>
      <c r="AK92" s="745">
        <f t="shared" si="32"/>
        <v>0.5</v>
      </c>
      <c r="AL92" s="744">
        <f t="shared" si="30"/>
        <v>0.5</v>
      </c>
      <c r="AM92" s="736" t="str">
        <f t="shared" si="31"/>
        <v>EN TERMINO</v>
      </c>
      <c r="AN92" s="729"/>
      <c r="AQ92" s="9">
        <v>44150</v>
      </c>
      <c r="AR92" s="884"/>
      <c r="AS92" s="847">
        <v>0</v>
      </c>
      <c r="AT92" s="10">
        <f t="shared" si="21"/>
        <v>0</v>
      </c>
      <c r="AU92" s="11">
        <f t="shared" si="22"/>
        <v>0</v>
      </c>
      <c r="AV92" s="736" t="str">
        <f t="shared" si="23"/>
        <v>ALERTA</v>
      </c>
      <c r="AW92" s="929"/>
      <c r="AX92" s="737"/>
      <c r="AY92" s="738" t="str">
        <f t="shared" si="24"/>
        <v>INCUMPLIDA</v>
      </c>
      <c r="AZ92" s="9"/>
      <c r="BA92" s="737"/>
      <c r="BB92" s="737"/>
      <c r="BC92" s="7" t="str">
        <f t="shared" si="25"/>
        <v/>
      </c>
      <c r="BD92" s="12" t="str">
        <f t="shared" si="26"/>
        <v/>
      </c>
      <c r="BE92" s="736" t="str">
        <f t="shared" si="27"/>
        <v/>
      </c>
      <c r="BF92" s="737"/>
      <c r="BG92" s="737"/>
      <c r="BH92" s="738" t="str">
        <f t="shared" si="28"/>
        <v>INCUMPLIDA</v>
      </c>
      <c r="BJ92" s="847" t="str">
        <f t="shared" si="29"/>
        <v>ABIERTO</v>
      </c>
    </row>
    <row r="93" spans="1:62" s="847" customFormat="1" ht="69" customHeight="1" x14ac:dyDescent="0.25">
      <c r="A93" s="669"/>
      <c r="B93" s="669"/>
      <c r="C93" s="670" t="s">
        <v>154</v>
      </c>
      <c r="D93" s="669"/>
      <c r="E93" s="911"/>
      <c r="F93" s="669"/>
      <c r="G93" s="688">
        <v>75</v>
      </c>
      <c r="H93" s="671" t="s">
        <v>721</v>
      </c>
      <c r="I93" s="844" t="s">
        <v>955</v>
      </c>
      <c r="J93" s="882"/>
      <c r="K93" s="882"/>
      <c r="L93" s="882" t="s">
        <v>881</v>
      </c>
      <c r="M93" s="844">
        <v>1</v>
      </c>
      <c r="N93" s="670" t="s">
        <v>69</v>
      </c>
      <c r="O93" s="670"/>
      <c r="P93" s="670" t="s">
        <v>297</v>
      </c>
      <c r="Q93" s="672" t="s">
        <v>882</v>
      </c>
      <c r="R93" s="678" t="s">
        <v>883</v>
      </c>
      <c r="S93" s="672"/>
      <c r="T93" s="673">
        <v>1</v>
      </c>
      <c r="U93" s="882" t="s">
        <v>884</v>
      </c>
      <c r="V93" s="883">
        <v>43887</v>
      </c>
      <c r="W93" s="883">
        <v>44196</v>
      </c>
      <c r="X93" s="687"/>
      <c r="Y93" s="650"/>
      <c r="Z93" s="149"/>
      <c r="AB93" s="745"/>
      <c r="AC93" s="746"/>
      <c r="AG93" s="741"/>
      <c r="AH93" s="728">
        <v>44012</v>
      </c>
      <c r="AI93" s="884"/>
      <c r="AJ93" s="847">
        <v>0.5</v>
      </c>
      <c r="AK93" s="745">
        <f>(IF(AJ93="","",IF(OR($M93=0,$M93="",AH93=""),"",AJ93/$M93)))</f>
        <v>0.5</v>
      </c>
      <c r="AL93" s="744">
        <f t="shared" si="30"/>
        <v>0.5</v>
      </c>
      <c r="AM93" s="736" t="str">
        <f t="shared" si="31"/>
        <v>EN TERMINO</v>
      </c>
      <c r="AN93" s="729"/>
      <c r="AQ93" s="9">
        <v>44150</v>
      </c>
      <c r="AR93" s="884"/>
      <c r="AS93" s="847">
        <v>0</v>
      </c>
      <c r="AT93" s="10">
        <f t="shared" si="21"/>
        <v>0</v>
      </c>
      <c r="AU93" s="11">
        <f t="shared" si="22"/>
        <v>0</v>
      </c>
      <c r="AV93" s="736" t="str">
        <f t="shared" si="23"/>
        <v>ALERTA</v>
      </c>
      <c r="AW93" s="929"/>
      <c r="AX93" s="737"/>
      <c r="AY93" s="738" t="str">
        <f t="shared" si="24"/>
        <v>INCUMPLIDA</v>
      </c>
      <c r="AZ93" s="9"/>
      <c r="BA93" s="737"/>
      <c r="BB93" s="737"/>
      <c r="BC93" s="7" t="str">
        <f t="shared" si="25"/>
        <v/>
      </c>
      <c r="BD93" s="12" t="str">
        <f t="shared" si="26"/>
        <v/>
      </c>
      <c r="BE93" s="736" t="str">
        <f t="shared" si="27"/>
        <v/>
      </c>
      <c r="BF93" s="737"/>
      <c r="BG93" s="737"/>
      <c r="BH93" s="738" t="str">
        <f t="shared" si="28"/>
        <v>INCUMPLIDA</v>
      </c>
      <c r="BJ93" s="847" t="str">
        <f t="shared" si="29"/>
        <v>ABIERTO</v>
      </c>
    </row>
    <row r="94" spans="1:62" s="847" customFormat="1" ht="69" customHeight="1" x14ac:dyDescent="0.25">
      <c r="A94" s="669"/>
      <c r="B94" s="669"/>
      <c r="C94" s="670" t="s">
        <v>154</v>
      </c>
      <c r="D94" s="669"/>
      <c r="E94" s="911"/>
      <c r="F94" s="669"/>
      <c r="G94" s="688">
        <v>76</v>
      </c>
      <c r="H94" s="671" t="s">
        <v>721</v>
      </c>
      <c r="I94" s="844" t="s">
        <v>956</v>
      </c>
      <c r="J94" s="882"/>
      <c r="K94" s="882"/>
      <c r="L94" s="882" t="s">
        <v>881</v>
      </c>
      <c r="M94" s="844">
        <v>1</v>
      </c>
      <c r="N94" s="670" t="s">
        <v>69</v>
      </c>
      <c r="O94" s="670"/>
      <c r="P94" s="670" t="s">
        <v>297</v>
      </c>
      <c r="Q94" s="672" t="s">
        <v>882</v>
      </c>
      <c r="R94" s="678" t="s">
        <v>883</v>
      </c>
      <c r="S94" s="672"/>
      <c r="T94" s="673">
        <v>1</v>
      </c>
      <c r="U94" s="882" t="s">
        <v>957</v>
      </c>
      <c r="V94" s="883">
        <v>43887</v>
      </c>
      <c r="W94" s="883">
        <v>44196</v>
      </c>
      <c r="X94" s="687"/>
      <c r="Y94" s="650"/>
      <c r="Z94" s="149"/>
      <c r="AB94" s="745"/>
      <c r="AC94" s="746"/>
      <c r="AG94" s="741"/>
      <c r="AH94" s="728">
        <v>44012</v>
      </c>
      <c r="AI94" s="884"/>
      <c r="AJ94" s="847">
        <v>0.5</v>
      </c>
      <c r="AK94" s="745">
        <f>(IF(AJ94="","",IF(OR($M94=0,$M94="",AH94=""),"",AJ94/$M94)))</f>
        <v>0.5</v>
      </c>
      <c r="AL94" s="744">
        <f t="shared" si="30"/>
        <v>0.5</v>
      </c>
      <c r="AM94" s="736" t="str">
        <f t="shared" si="31"/>
        <v>EN TERMINO</v>
      </c>
      <c r="AN94" s="729"/>
      <c r="AQ94" s="9">
        <v>44150</v>
      </c>
      <c r="AR94" s="884"/>
      <c r="AS94" s="847">
        <v>0</v>
      </c>
      <c r="AT94" s="10">
        <f>(IF(AS94="","",IF(OR($M94=0,$M94="",AQ94=""),"",AS94/$M94)))</f>
        <v>0</v>
      </c>
      <c r="AU94" s="11">
        <f t="shared" si="22"/>
        <v>0</v>
      </c>
      <c r="AV94" s="736" t="str">
        <f t="shared" si="23"/>
        <v>ALERTA</v>
      </c>
      <c r="AW94" s="929"/>
      <c r="AX94" s="737"/>
      <c r="AY94" s="738" t="str">
        <f t="shared" si="24"/>
        <v>INCUMPLIDA</v>
      </c>
      <c r="AZ94" s="9"/>
      <c r="BA94" s="737"/>
      <c r="BB94" s="737"/>
      <c r="BC94" s="7" t="str">
        <f t="shared" si="25"/>
        <v/>
      </c>
      <c r="BD94" s="12" t="str">
        <f t="shared" si="26"/>
        <v/>
      </c>
      <c r="BE94" s="736" t="str">
        <f t="shared" si="27"/>
        <v/>
      </c>
      <c r="BF94" s="737"/>
      <c r="BG94" s="737"/>
      <c r="BH94" s="738" t="str">
        <f t="shared" si="28"/>
        <v>INCUMPLIDA</v>
      </c>
      <c r="BJ94" s="847" t="str">
        <f t="shared" si="29"/>
        <v>ABIERTO</v>
      </c>
    </row>
    <row r="95" spans="1:62" s="847" customFormat="1" ht="69" customHeight="1" x14ac:dyDescent="0.25">
      <c r="A95" s="669"/>
      <c r="B95" s="669"/>
      <c r="C95" s="670" t="s">
        <v>154</v>
      </c>
      <c r="D95" s="669"/>
      <c r="E95" s="911"/>
      <c r="F95" s="669"/>
      <c r="G95" s="688">
        <v>77</v>
      </c>
      <c r="H95" s="671" t="s">
        <v>721</v>
      </c>
      <c r="I95" s="844" t="s">
        <v>985</v>
      </c>
      <c r="J95" s="882"/>
      <c r="K95" s="882"/>
      <c r="L95" s="882" t="s">
        <v>881</v>
      </c>
      <c r="M95" s="844">
        <v>1</v>
      </c>
      <c r="N95" s="670" t="s">
        <v>69</v>
      </c>
      <c r="O95" s="670"/>
      <c r="P95" s="670" t="s">
        <v>297</v>
      </c>
      <c r="Q95" s="672"/>
      <c r="R95" s="678"/>
      <c r="S95" s="678"/>
      <c r="T95" s="673">
        <v>1</v>
      </c>
      <c r="U95" s="882" t="s">
        <v>911</v>
      </c>
      <c r="V95" s="883">
        <v>43983</v>
      </c>
      <c r="W95" s="883">
        <v>44196</v>
      </c>
      <c r="X95" s="687"/>
      <c r="Y95" s="650"/>
      <c r="Z95" s="149"/>
      <c r="AB95" s="745"/>
      <c r="AC95" s="746"/>
      <c r="AG95" s="741"/>
      <c r="AH95" s="728">
        <v>44012</v>
      </c>
      <c r="AI95" s="884"/>
      <c r="AJ95" s="847">
        <v>0.5</v>
      </c>
      <c r="AK95" s="745">
        <f t="shared" si="32"/>
        <v>0.5</v>
      </c>
      <c r="AL95" s="744">
        <f t="shared" si="30"/>
        <v>0.5</v>
      </c>
      <c r="AM95" s="736" t="str">
        <f t="shared" si="31"/>
        <v>EN TERMINO</v>
      </c>
      <c r="AN95" s="729"/>
      <c r="AQ95" s="9">
        <v>44150</v>
      </c>
      <c r="AR95" s="884"/>
      <c r="AS95" s="847">
        <v>0</v>
      </c>
      <c r="AT95" s="10">
        <f t="shared" si="21"/>
        <v>0</v>
      </c>
      <c r="AU95" s="11">
        <f t="shared" si="22"/>
        <v>0</v>
      </c>
      <c r="AV95" s="736" t="str">
        <f t="shared" si="23"/>
        <v>ALERTA</v>
      </c>
      <c r="AW95" s="929"/>
      <c r="AX95" s="737"/>
      <c r="AY95" s="738" t="str">
        <f t="shared" si="24"/>
        <v>INCUMPLIDA</v>
      </c>
      <c r="AZ95" s="9"/>
      <c r="BA95" s="737"/>
      <c r="BB95" s="737"/>
      <c r="BC95" s="7" t="str">
        <f t="shared" si="25"/>
        <v/>
      </c>
      <c r="BD95" s="12" t="str">
        <f t="shared" si="26"/>
        <v/>
      </c>
      <c r="BE95" s="736" t="str">
        <f t="shared" si="27"/>
        <v/>
      </c>
      <c r="BF95" s="737"/>
      <c r="BG95" s="737"/>
      <c r="BH95" s="738" t="str">
        <f t="shared" si="28"/>
        <v>INCUMPLIDA</v>
      </c>
      <c r="BJ95" s="847" t="str">
        <f t="shared" si="29"/>
        <v>ABIERTO</v>
      </c>
    </row>
    <row r="96" spans="1:62" s="847" customFormat="1" ht="69" customHeight="1" x14ac:dyDescent="0.25">
      <c r="A96" s="669"/>
      <c r="B96" s="669"/>
      <c r="C96" s="670" t="s">
        <v>154</v>
      </c>
      <c r="D96" s="669"/>
      <c r="E96" s="911"/>
      <c r="F96" s="669"/>
      <c r="G96" s="688">
        <v>78</v>
      </c>
      <c r="H96" s="671" t="s">
        <v>721</v>
      </c>
      <c r="I96" s="844" t="s">
        <v>961</v>
      </c>
      <c r="J96" s="672" t="s">
        <v>1089</v>
      </c>
      <c r="K96" s="672" t="s">
        <v>1102</v>
      </c>
      <c r="L96" s="672" t="s">
        <v>1205</v>
      </c>
      <c r="M96" s="845">
        <v>1</v>
      </c>
      <c r="N96" s="670" t="s">
        <v>1182</v>
      </c>
      <c r="O96" s="670"/>
      <c r="P96" s="670" t="s">
        <v>297</v>
      </c>
      <c r="Q96" s="672" t="s">
        <v>882</v>
      </c>
      <c r="R96" s="678" t="s">
        <v>883</v>
      </c>
      <c r="S96" s="672"/>
      <c r="T96" s="673">
        <v>1</v>
      </c>
      <c r="U96" s="672" t="s">
        <v>1206</v>
      </c>
      <c r="V96" s="772">
        <v>43887</v>
      </c>
      <c r="W96" s="772">
        <v>44196</v>
      </c>
      <c r="X96" s="687"/>
      <c r="Y96" s="650"/>
      <c r="Z96" s="149"/>
      <c r="AB96" s="745"/>
      <c r="AC96" s="746"/>
      <c r="AG96" s="741"/>
      <c r="AH96" s="728">
        <v>44012</v>
      </c>
      <c r="AI96" s="843" t="s">
        <v>1207</v>
      </c>
      <c r="AJ96" s="847">
        <v>0.5</v>
      </c>
      <c r="AK96" s="745">
        <f t="shared" si="32"/>
        <v>0.5</v>
      </c>
      <c r="AL96" s="744">
        <f t="shared" si="30"/>
        <v>0.5</v>
      </c>
      <c r="AM96" s="736" t="str">
        <f t="shared" si="31"/>
        <v>EN TERMINO</v>
      </c>
      <c r="AN96" s="729"/>
      <c r="AQ96" s="9">
        <v>44150</v>
      </c>
      <c r="AR96" s="843"/>
      <c r="AS96" s="847">
        <v>0</v>
      </c>
      <c r="AT96" s="10">
        <f t="shared" si="21"/>
        <v>0</v>
      </c>
      <c r="AU96" s="11">
        <f t="shared" si="22"/>
        <v>0</v>
      </c>
      <c r="AV96" s="736" t="str">
        <f t="shared" si="23"/>
        <v>ALERTA</v>
      </c>
      <c r="AW96" s="737" t="s">
        <v>1367</v>
      </c>
      <c r="AX96" s="737"/>
      <c r="AY96" s="738" t="str">
        <f t="shared" si="24"/>
        <v>INCUMPLIDA</v>
      </c>
      <c r="AZ96" s="9"/>
      <c r="BA96" s="737"/>
      <c r="BB96" s="737"/>
      <c r="BC96" s="7" t="str">
        <f t="shared" si="25"/>
        <v/>
      </c>
      <c r="BD96" s="12" t="str">
        <f t="shared" si="26"/>
        <v/>
      </c>
      <c r="BE96" s="736" t="str">
        <f t="shared" si="27"/>
        <v/>
      </c>
      <c r="BF96" s="737"/>
      <c r="BG96" s="737"/>
      <c r="BH96" s="738" t="str">
        <f t="shared" si="28"/>
        <v>INCUMPLIDA</v>
      </c>
      <c r="BJ96" s="847" t="str">
        <f t="shared" si="29"/>
        <v>ABIERTO</v>
      </c>
    </row>
    <row r="97" spans="3:60" s="726" customFormat="1" ht="69" customHeight="1" x14ac:dyDescent="0.25">
      <c r="C97" s="727"/>
      <c r="E97" s="377"/>
      <c r="H97" s="375"/>
      <c r="I97" s="296"/>
      <c r="J97" s="145"/>
      <c r="K97" s="176"/>
      <c r="L97" s="176"/>
      <c r="M97" s="176"/>
      <c r="N97" s="727"/>
      <c r="O97" s="727"/>
      <c r="P97" s="176"/>
      <c r="S97" s="176"/>
      <c r="T97" s="649"/>
      <c r="V97" s="301"/>
      <c r="W97" s="301"/>
      <c r="X97" s="301"/>
      <c r="Y97" s="650"/>
      <c r="Z97" s="176"/>
      <c r="AB97" s="651"/>
      <c r="AC97" s="652"/>
      <c r="AG97" s="561"/>
      <c r="BH97" s="561"/>
    </row>
    <row r="98" spans="3:60" s="726" customFormat="1" ht="69" customHeight="1" x14ac:dyDescent="0.25">
      <c r="C98" s="727"/>
      <c r="E98" s="377"/>
      <c r="H98" s="375"/>
      <c r="I98" s="296"/>
      <c r="J98" s="145"/>
      <c r="K98" s="176"/>
      <c r="L98" s="176"/>
      <c r="M98" s="317"/>
      <c r="N98" s="727"/>
      <c r="O98" s="727"/>
      <c r="P98" s="176"/>
      <c r="S98" s="176"/>
      <c r="T98" s="649"/>
      <c r="V98" s="301"/>
      <c r="W98" s="301"/>
      <c r="X98" s="301"/>
      <c r="Y98" s="650"/>
      <c r="Z98" s="176"/>
      <c r="AB98" s="651"/>
      <c r="AC98" s="652"/>
      <c r="AG98" s="561"/>
      <c r="BH98" s="561"/>
    </row>
    <row r="99" spans="3:60" s="726" customFormat="1" ht="69" customHeight="1" x14ac:dyDescent="0.25">
      <c r="C99" s="727"/>
      <c r="E99" s="377"/>
      <c r="H99" s="375"/>
      <c r="I99" s="296"/>
      <c r="J99" s="145"/>
      <c r="K99" s="176"/>
      <c r="L99" s="176"/>
      <c r="M99" s="317"/>
      <c r="N99" s="727"/>
      <c r="O99" s="727"/>
      <c r="P99" s="176"/>
      <c r="S99" s="176"/>
      <c r="T99" s="649"/>
      <c r="V99" s="301"/>
      <c r="W99" s="301"/>
      <c r="X99" s="301"/>
      <c r="Y99" s="650"/>
      <c r="Z99" s="176"/>
      <c r="AB99" s="651"/>
      <c r="AC99" s="652"/>
      <c r="AG99" s="561"/>
      <c r="BH99" s="561"/>
    </row>
    <row r="100" spans="3:60" s="726" customFormat="1" ht="69" customHeight="1" x14ac:dyDescent="0.25">
      <c r="C100" s="727"/>
      <c r="E100" s="377"/>
      <c r="H100" s="176"/>
      <c r="I100" s="274"/>
      <c r="J100" s="145"/>
      <c r="K100" s="176"/>
      <c r="L100" s="176"/>
      <c r="M100" s="317"/>
      <c r="N100" s="727"/>
      <c r="O100" s="727"/>
      <c r="P100" s="727"/>
      <c r="S100" s="176"/>
      <c r="T100" s="649"/>
      <c r="V100" s="301"/>
      <c r="W100" s="301"/>
      <c r="X100" s="301"/>
      <c r="Y100" s="650"/>
      <c r="Z100" s="176"/>
      <c r="AB100" s="651"/>
      <c r="AC100" s="652"/>
      <c r="AG100" s="561"/>
      <c r="BH100" s="561"/>
    </row>
    <row r="101" spans="3:60" s="726" customFormat="1" ht="69" customHeight="1" x14ac:dyDescent="0.25">
      <c r="C101" s="727"/>
      <c r="E101" s="377"/>
      <c r="H101" s="176"/>
      <c r="I101" s="274"/>
      <c r="J101" s="145"/>
      <c r="K101" s="176"/>
      <c r="L101" s="176"/>
      <c r="M101" s="317"/>
      <c r="N101" s="727"/>
      <c r="O101" s="727"/>
      <c r="P101" s="727"/>
      <c r="S101" s="176"/>
      <c r="T101" s="649"/>
      <c r="V101" s="301"/>
      <c r="W101" s="301"/>
      <c r="X101" s="301"/>
      <c r="Y101" s="650"/>
      <c r="Z101" s="176"/>
      <c r="AB101" s="651"/>
      <c r="AC101" s="652"/>
      <c r="AG101" s="561"/>
      <c r="BH101" s="561"/>
    </row>
    <row r="102" spans="3:60" s="726" customFormat="1" ht="69" customHeight="1" x14ac:dyDescent="0.25">
      <c r="C102" s="727"/>
      <c r="E102" s="377"/>
      <c r="H102" s="176"/>
      <c r="I102" s="272"/>
      <c r="J102" s="145"/>
      <c r="K102" s="176"/>
      <c r="L102" s="727"/>
      <c r="M102" s="317"/>
      <c r="N102" s="727"/>
      <c r="O102" s="727"/>
      <c r="P102" s="727"/>
      <c r="S102" s="176"/>
      <c r="T102" s="649"/>
      <c r="U102" s="176"/>
      <c r="V102" s="301"/>
      <c r="W102" s="301"/>
      <c r="X102" s="301"/>
      <c r="Y102" s="650"/>
      <c r="Z102" s="176"/>
      <c r="AB102" s="651"/>
      <c r="AC102" s="652"/>
      <c r="AG102" s="561"/>
      <c r="BH102" s="561"/>
    </row>
    <row r="103" spans="3:60" s="726" customFormat="1" ht="69" customHeight="1" x14ac:dyDescent="0.25">
      <c r="C103" s="727"/>
      <c r="E103" s="377"/>
      <c r="H103" s="176"/>
      <c r="I103" s="272"/>
      <c r="J103" s="145"/>
      <c r="K103" s="176"/>
      <c r="L103" s="727"/>
      <c r="M103" s="317"/>
      <c r="N103" s="727"/>
      <c r="O103" s="727"/>
      <c r="P103" s="727"/>
      <c r="S103" s="176"/>
      <c r="T103" s="649"/>
      <c r="U103" s="176"/>
      <c r="V103" s="301"/>
      <c r="W103" s="301"/>
      <c r="X103" s="301"/>
      <c r="Y103" s="650"/>
      <c r="Z103" s="176"/>
      <c r="AB103" s="651"/>
      <c r="AC103" s="652"/>
      <c r="AG103" s="561"/>
      <c r="BH103" s="561"/>
    </row>
    <row r="104" spans="3:60" s="726" customFormat="1" ht="69" customHeight="1" x14ac:dyDescent="0.25">
      <c r="C104" s="727"/>
      <c r="E104" s="377"/>
      <c r="H104" s="176"/>
      <c r="I104" s="272"/>
      <c r="J104" s="145"/>
      <c r="K104" s="176"/>
      <c r="L104" s="727"/>
      <c r="M104" s="317"/>
      <c r="N104" s="727"/>
      <c r="O104" s="727"/>
      <c r="P104" s="727"/>
      <c r="S104" s="176"/>
      <c r="T104" s="649"/>
      <c r="U104" s="176"/>
      <c r="V104" s="301"/>
      <c r="W104" s="301"/>
      <c r="X104" s="301"/>
      <c r="Y104" s="650"/>
      <c r="Z104" s="176"/>
      <c r="AB104" s="651"/>
      <c r="AC104" s="652"/>
      <c r="AG104" s="561"/>
      <c r="BH104" s="561"/>
    </row>
    <row r="105" spans="3:60" s="726" customFormat="1" ht="69" customHeight="1" x14ac:dyDescent="0.25">
      <c r="C105" s="727"/>
      <c r="E105" s="377"/>
      <c r="H105" s="176"/>
      <c r="I105" s="272"/>
      <c r="J105" s="145"/>
      <c r="K105" s="176"/>
      <c r="L105" s="727"/>
      <c r="M105" s="317"/>
      <c r="N105" s="727"/>
      <c r="O105" s="727"/>
      <c r="P105" s="727"/>
      <c r="S105" s="176"/>
      <c r="T105" s="649"/>
      <c r="U105" s="176"/>
      <c r="V105" s="301"/>
      <c r="W105" s="301"/>
      <c r="X105" s="301"/>
      <c r="Y105" s="650"/>
      <c r="Z105" s="176"/>
      <c r="AB105" s="651"/>
      <c r="AC105" s="652"/>
      <c r="AG105" s="561"/>
      <c r="BH105" s="561"/>
    </row>
    <row r="106" spans="3:60" s="726" customFormat="1" ht="69" customHeight="1" x14ac:dyDescent="0.25">
      <c r="C106" s="727"/>
      <c r="E106" s="377"/>
      <c r="H106" s="176"/>
      <c r="I106" s="272"/>
      <c r="J106" s="145"/>
      <c r="K106" s="145"/>
      <c r="L106" s="176"/>
      <c r="M106" s="379"/>
      <c r="N106" s="727"/>
      <c r="O106" s="727"/>
      <c r="P106" s="727"/>
      <c r="S106" s="145"/>
      <c r="T106" s="649"/>
      <c r="V106" s="301"/>
      <c r="W106" s="301"/>
      <c r="X106" s="301"/>
      <c r="Y106" s="650"/>
      <c r="Z106" s="176"/>
      <c r="AA106" s="652"/>
      <c r="AB106" s="651"/>
      <c r="AC106" s="652"/>
      <c r="AG106" s="561"/>
      <c r="BH106" s="561"/>
    </row>
    <row r="107" spans="3:60" s="726" customFormat="1" ht="69" customHeight="1" x14ac:dyDescent="0.25">
      <c r="C107" s="727"/>
      <c r="E107" s="377"/>
      <c r="H107" s="176"/>
      <c r="I107" s="272"/>
      <c r="J107" s="145"/>
      <c r="K107" s="145"/>
      <c r="L107" s="145"/>
      <c r="M107" s="317"/>
      <c r="N107" s="727"/>
      <c r="O107" s="727"/>
      <c r="P107" s="727"/>
      <c r="S107" s="145"/>
      <c r="T107" s="649"/>
      <c r="V107" s="301"/>
      <c r="W107" s="301"/>
      <c r="X107" s="301"/>
      <c r="Y107" s="650"/>
      <c r="Z107" s="176"/>
      <c r="AB107" s="651"/>
      <c r="AC107" s="652"/>
      <c r="AG107" s="561"/>
      <c r="BH107" s="561"/>
    </row>
    <row r="108" spans="3:60" s="726" customFormat="1" ht="69" customHeight="1" x14ac:dyDescent="0.25">
      <c r="C108" s="727"/>
      <c r="E108" s="383"/>
      <c r="H108" s="375"/>
      <c r="I108" s="653"/>
      <c r="N108" s="727"/>
      <c r="O108" s="727"/>
      <c r="P108" s="727"/>
      <c r="T108" s="649"/>
      <c r="X108" s="753"/>
      <c r="Y108" s="650"/>
      <c r="AB108" s="651"/>
      <c r="AC108" s="652"/>
      <c r="AG108" s="561"/>
      <c r="BH108" s="561"/>
    </row>
    <row r="109" spans="3:60" s="726" customFormat="1" ht="69" customHeight="1" x14ac:dyDescent="0.25">
      <c r="C109" s="727"/>
      <c r="E109" s="383"/>
      <c r="H109" s="375"/>
      <c r="I109" s="653"/>
      <c r="N109" s="727"/>
      <c r="O109" s="727"/>
      <c r="P109" s="727"/>
      <c r="T109" s="649"/>
      <c r="X109" s="753"/>
      <c r="Y109" s="650"/>
      <c r="AB109" s="651"/>
      <c r="AC109" s="652"/>
      <c r="AG109" s="561"/>
      <c r="BH109" s="561"/>
    </row>
    <row r="110" spans="3:60" s="726" customFormat="1" ht="69" customHeight="1" x14ac:dyDescent="0.25">
      <c r="C110" s="727"/>
      <c r="E110" s="383"/>
      <c r="H110" s="375"/>
      <c r="I110" s="653"/>
      <c r="N110" s="727"/>
      <c r="O110" s="727"/>
      <c r="P110" s="727"/>
      <c r="T110" s="649"/>
      <c r="X110" s="753"/>
      <c r="Y110" s="650"/>
      <c r="AB110" s="651"/>
      <c r="AC110" s="652"/>
      <c r="AG110" s="561"/>
      <c r="BH110" s="561"/>
    </row>
    <row r="111" spans="3:60" s="726" customFormat="1" ht="69" customHeight="1" x14ac:dyDescent="0.25">
      <c r="C111" s="727"/>
      <c r="E111" s="383"/>
      <c r="H111" s="375"/>
      <c r="I111" s="653"/>
      <c r="N111" s="727"/>
      <c r="O111" s="727"/>
      <c r="P111" s="727"/>
      <c r="T111" s="649"/>
      <c r="X111" s="753"/>
      <c r="Y111" s="650"/>
      <c r="AB111" s="651"/>
      <c r="AC111" s="652"/>
      <c r="AG111" s="561"/>
      <c r="BH111" s="561"/>
    </row>
    <row r="112" spans="3:60" s="726" customFormat="1" ht="69" customHeight="1" x14ac:dyDescent="0.25">
      <c r="C112" s="727"/>
      <c r="E112" s="383"/>
      <c r="H112" s="375"/>
      <c r="I112" s="653"/>
      <c r="N112" s="727"/>
      <c r="O112" s="727"/>
      <c r="P112" s="727"/>
      <c r="T112" s="649"/>
      <c r="X112" s="753"/>
      <c r="Y112" s="650"/>
      <c r="AB112" s="651"/>
      <c r="AC112" s="652"/>
      <c r="AG112" s="561"/>
      <c r="BH112" s="561"/>
    </row>
    <row r="113" spans="3:60" s="726" customFormat="1" ht="69" customHeight="1" x14ac:dyDescent="0.25">
      <c r="C113" s="727"/>
      <c r="E113" s="377"/>
      <c r="H113" s="176"/>
      <c r="I113" s="653"/>
      <c r="J113" s="24"/>
      <c r="K113" s="24"/>
      <c r="L113" s="24"/>
      <c r="N113" s="727"/>
      <c r="O113" s="727"/>
      <c r="P113" s="109"/>
      <c r="S113" s="24"/>
      <c r="T113" s="649"/>
      <c r="V113" s="312"/>
      <c r="W113" s="18"/>
      <c r="X113" s="18"/>
      <c r="Y113" s="650"/>
      <c r="Z113" s="269"/>
      <c r="AB113" s="651"/>
      <c r="AC113" s="652"/>
      <c r="AG113" s="561"/>
      <c r="BH113" s="561"/>
    </row>
    <row r="114" spans="3:60" s="726" customFormat="1" ht="69" customHeight="1" x14ac:dyDescent="0.25">
      <c r="C114" s="727"/>
      <c r="E114" s="377"/>
      <c r="H114" s="176"/>
      <c r="I114" s="653"/>
      <c r="K114" s="24"/>
      <c r="N114" s="727"/>
      <c r="O114" s="727"/>
      <c r="P114" s="109"/>
      <c r="S114" s="24"/>
      <c r="T114" s="649"/>
      <c r="V114" s="18"/>
      <c r="W114" s="312"/>
      <c r="X114" s="312"/>
      <c r="Y114" s="650"/>
      <c r="Z114" s="269"/>
      <c r="AB114" s="651"/>
      <c r="AC114" s="652"/>
      <c r="AG114" s="561"/>
      <c r="BH114" s="561"/>
    </row>
    <row r="115" spans="3:60" s="726" customFormat="1" ht="69" customHeight="1" x14ac:dyDescent="0.25">
      <c r="C115" s="727"/>
      <c r="E115" s="377"/>
      <c r="H115" s="176"/>
      <c r="I115" s="653"/>
      <c r="K115" s="24"/>
      <c r="N115" s="727"/>
      <c r="O115" s="727"/>
      <c r="P115" s="109"/>
      <c r="S115" s="24"/>
      <c r="T115" s="649"/>
      <c r="V115" s="312"/>
      <c r="W115" s="312"/>
      <c r="X115" s="312"/>
      <c r="Y115" s="650"/>
      <c r="Z115" s="269"/>
      <c r="AB115" s="651"/>
      <c r="AC115" s="652"/>
      <c r="AG115" s="561"/>
      <c r="BH115" s="561"/>
    </row>
    <row r="116" spans="3:60" s="726" customFormat="1" ht="69" customHeight="1" x14ac:dyDescent="0.25">
      <c r="C116" s="727"/>
      <c r="E116" s="384"/>
      <c r="G116" s="949"/>
      <c r="H116" s="375"/>
      <c r="I116" s="269"/>
      <c r="J116" s="274"/>
      <c r="K116" s="274"/>
      <c r="N116" s="727"/>
      <c r="O116" s="727"/>
      <c r="P116" s="176"/>
      <c r="T116" s="649"/>
      <c r="V116" s="313"/>
      <c r="W116" s="276"/>
      <c r="X116" s="276"/>
      <c r="Y116" s="650"/>
      <c r="Z116" s="269"/>
      <c r="AB116" s="651"/>
      <c r="AC116" s="652"/>
      <c r="AG116" s="561"/>
      <c r="BH116" s="561"/>
    </row>
    <row r="117" spans="3:60" s="726" customFormat="1" ht="69" customHeight="1" x14ac:dyDescent="0.25">
      <c r="C117" s="727"/>
      <c r="E117" s="384"/>
      <c r="G117" s="949"/>
      <c r="H117" s="375"/>
      <c r="I117" s="314"/>
      <c r="J117" s="314"/>
      <c r="K117" s="315"/>
      <c r="N117" s="727"/>
      <c r="O117" s="727"/>
      <c r="P117" s="176"/>
      <c r="T117" s="649"/>
      <c r="V117" s="313"/>
      <c r="W117" s="276"/>
      <c r="X117" s="276"/>
      <c r="Y117" s="650"/>
      <c r="Z117" s="269"/>
      <c r="AB117" s="651"/>
      <c r="AC117" s="652"/>
      <c r="AG117" s="561"/>
      <c r="BH117" s="561"/>
    </row>
    <row r="118" spans="3:60" s="726" customFormat="1" ht="69" customHeight="1" x14ac:dyDescent="0.25">
      <c r="C118" s="727"/>
      <c r="E118" s="384"/>
      <c r="G118" s="949"/>
      <c r="H118" s="375"/>
      <c r="I118" s="314"/>
      <c r="J118" s="314"/>
      <c r="K118" s="315"/>
      <c r="N118" s="727"/>
      <c r="O118" s="727"/>
      <c r="P118" s="176"/>
      <c r="T118" s="649"/>
      <c r="V118" s="313"/>
      <c r="W118" s="276"/>
      <c r="X118" s="276"/>
      <c r="Y118" s="650"/>
      <c r="Z118" s="269"/>
      <c r="AB118" s="651"/>
      <c r="AC118" s="652"/>
      <c r="AG118" s="561"/>
      <c r="BH118" s="561"/>
    </row>
    <row r="119" spans="3:60" s="726" customFormat="1" ht="69" customHeight="1" x14ac:dyDescent="0.25">
      <c r="C119" s="727"/>
      <c r="E119" s="384"/>
      <c r="G119" s="949"/>
      <c r="H119" s="375"/>
      <c r="I119" s="287"/>
      <c r="J119" s="316"/>
      <c r="K119" s="274"/>
      <c r="N119" s="727"/>
      <c r="O119" s="727"/>
      <c r="P119" s="317"/>
      <c r="T119" s="649"/>
      <c r="V119" s="271"/>
      <c r="W119" s="272"/>
      <c r="X119" s="272"/>
      <c r="Y119" s="650"/>
      <c r="Z119" s="269"/>
      <c r="AB119" s="651"/>
      <c r="AC119" s="652"/>
      <c r="AG119" s="561"/>
      <c r="BH119" s="561"/>
    </row>
    <row r="120" spans="3:60" s="726" customFormat="1" ht="69" customHeight="1" x14ac:dyDescent="0.25">
      <c r="C120" s="727"/>
      <c r="E120" s="384"/>
      <c r="G120" s="949"/>
      <c r="H120" s="375"/>
      <c r="I120" s="287"/>
      <c r="J120" s="293"/>
      <c r="K120" s="293"/>
      <c r="N120" s="727"/>
      <c r="O120" s="727"/>
      <c r="P120" s="176"/>
      <c r="T120" s="649"/>
      <c r="V120" s="313"/>
      <c r="W120" s="276"/>
      <c r="X120" s="276"/>
      <c r="Y120" s="650"/>
      <c r="Z120" s="269"/>
      <c r="AB120" s="651"/>
      <c r="AC120" s="652"/>
      <c r="AG120" s="561"/>
      <c r="BH120" s="561"/>
    </row>
    <row r="121" spans="3:60" s="726" customFormat="1" ht="69" customHeight="1" x14ac:dyDescent="0.25">
      <c r="C121" s="727"/>
      <c r="E121" s="384"/>
      <c r="G121" s="949"/>
      <c r="H121" s="375"/>
      <c r="I121" s="287"/>
      <c r="J121" s="293"/>
      <c r="K121" s="274"/>
      <c r="N121" s="727"/>
      <c r="O121" s="727"/>
      <c r="P121" s="176"/>
      <c r="T121" s="649"/>
      <c r="V121" s="313"/>
      <c r="W121" s="276"/>
      <c r="X121" s="276"/>
      <c r="Y121" s="650"/>
      <c r="Z121" s="269"/>
      <c r="AB121" s="651"/>
      <c r="AC121" s="652"/>
      <c r="AG121" s="561"/>
      <c r="BH121" s="561"/>
    </row>
    <row r="122" spans="3:60" s="726" customFormat="1" ht="69" customHeight="1" x14ac:dyDescent="0.25">
      <c r="C122" s="727"/>
      <c r="E122" s="384"/>
      <c r="G122" s="949"/>
      <c r="H122" s="375"/>
      <c r="I122" s="287"/>
      <c r="J122" s="284"/>
      <c r="K122" s="274"/>
      <c r="N122" s="727"/>
      <c r="O122" s="727"/>
      <c r="P122" s="176"/>
      <c r="T122" s="649"/>
      <c r="V122" s="313"/>
      <c r="W122" s="276"/>
      <c r="X122" s="276"/>
      <c r="Y122" s="650"/>
      <c r="Z122" s="269"/>
      <c r="AB122" s="651"/>
      <c r="AC122" s="652"/>
      <c r="AG122" s="561"/>
      <c r="BH122" s="561"/>
    </row>
    <row r="123" spans="3:60" s="726" customFormat="1" ht="69" customHeight="1" x14ac:dyDescent="0.25">
      <c r="C123" s="727"/>
      <c r="E123" s="384"/>
      <c r="G123" s="949"/>
      <c r="H123" s="375"/>
      <c r="I123" s="287"/>
      <c r="J123" s="293"/>
      <c r="K123" s="274"/>
      <c r="N123" s="727"/>
      <c r="O123" s="727"/>
      <c r="P123" s="176"/>
      <c r="T123" s="649"/>
      <c r="V123" s="313"/>
      <c r="W123" s="276"/>
      <c r="X123" s="276"/>
      <c r="Y123" s="650"/>
      <c r="Z123" s="269"/>
      <c r="AB123" s="651"/>
      <c r="AC123" s="652"/>
      <c r="AG123" s="561"/>
      <c r="BH123" s="561"/>
    </row>
    <row r="124" spans="3:60" s="726" customFormat="1" ht="69" customHeight="1" x14ac:dyDescent="0.2">
      <c r="C124" s="727"/>
      <c r="E124" s="384"/>
      <c r="H124" s="375"/>
      <c r="I124" s="318"/>
      <c r="J124" s="274"/>
      <c r="K124" s="274"/>
      <c r="N124" s="727"/>
      <c r="O124" s="727"/>
      <c r="P124" s="176"/>
      <c r="T124" s="649"/>
      <c r="V124" s="313"/>
      <c r="W124" s="319"/>
      <c r="X124" s="319"/>
      <c r="Y124" s="650"/>
      <c r="Z124" s="269"/>
      <c r="AB124" s="651"/>
      <c r="AC124" s="652"/>
      <c r="AG124" s="561"/>
      <c r="BH124" s="561"/>
    </row>
    <row r="125" spans="3:60" s="726" customFormat="1" ht="69" customHeight="1" x14ac:dyDescent="0.25">
      <c r="C125" s="727"/>
      <c r="E125" s="384"/>
      <c r="H125" s="375"/>
      <c r="I125" s="269"/>
      <c r="J125" s="274"/>
      <c r="K125" s="274"/>
      <c r="N125" s="727"/>
      <c r="O125" s="727"/>
      <c r="P125" s="176"/>
      <c r="T125" s="649"/>
      <c r="V125" s="313"/>
      <c r="W125" s="313"/>
      <c r="X125" s="313"/>
      <c r="Y125" s="650"/>
      <c r="Z125" s="269"/>
      <c r="AB125" s="651"/>
      <c r="AC125" s="652"/>
      <c r="AG125" s="561"/>
      <c r="BH125" s="561"/>
    </row>
    <row r="126" spans="3:60" s="726" customFormat="1" ht="69" customHeight="1" x14ac:dyDescent="0.25">
      <c r="C126" s="727"/>
      <c r="E126" s="384"/>
      <c r="H126" s="375"/>
      <c r="I126" s="269"/>
      <c r="J126" s="274"/>
      <c r="K126" s="274"/>
      <c r="N126" s="727"/>
      <c r="O126" s="727"/>
      <c r="P126" s="176"/>
      <c r="T126" s="649"/>
      <c r="V126" s="313"/>
      <c r="W126" s="319"/>
      <c r="X126" s="319"/>
      <c r="Y126" s="650"/>
      <c r="Z126" s="269"/>
      <c r="AB126" s="651"/>
      <c r="AC126" s="652"/>
      <c r="AG126" s="561"/>
      <c r="BH126" s="561"/>
    </row>
    <row r="127" spans="3:60" s="726" customFormat="1" ht="69" customHeight="1" x14ac:dyDescent="0.25">
      <c r="C127" s="727"/>
      <c r="E127" s="385"/>
      <c r="H127" s="176"/>
      <c r="I127" s="353"/>
      <c r="K127" s="682"/>
      <c r="N127" s="727"/>
      <c r="O127" s="727"/>
      <c r="P127" s="727"/>
      <c r="T127" s="649"/>
      <c r="X127" s="753"/>
      <c r="Y127" s="650"/>
      <c r="AB127" s="651"/>
      <c r="AC127" s="652"/>
      <c r="AG127" s="561"/>
      <c r="BH127" s="561"/>
    </row>
    <row r="128" spans="3:60" s="726" customFormat="1" ht="69" customHeight="1" x14ac:dyDescent="0.25">
      <c r="C128" s="727"/>
      <c r="E128" s="385"/>
      <c r="H128" s="176"/>
      <c r="I128" s="353"/>
      <c r="K128" s="682"/>
      <c r="N128" s="727"/>
      <c r="O128" s="727"/>
      <c r="P128" s="727"/>
      <c r="T128" s="649"/>
      <c r="X128" s="753"/>
      <c r="Y128" s="650"/>
      <c r="AB128" s="651"/>
      <c r="AC128" s="652"/>
      <c r="AG128" s="561"/>
      <c r="BH128" s="561"/>
    </row>
    <row r="129" spans="3:60" s="726" customFormat="1" ht="69" customHeight="1" x14ac:dyDescent="0.25">
      <c r="C129" s="727"/>
      <c r="E129" s="385"/>
      <c r="H129" s="176"/>
      <c r="I129" s="284"/>
      <c r="K129" s="682"/>
      <c r="N129" s="727"/>
      <c r="O129" s="727"/>
      <c r="P129" s="727"/>
      <c r="T129" s="649"/>
      <c r="X129" s="753"/>
      <c r="Y129" s="650"/>
      <c r="AB129" s="651"/>
      <c r="AC129" s="652"/>
      <c r="AG129" s="561"/>
      <c r="BH129" s="561"/>
    </row>
    <row r="130" spans="3:60" s="726" customFormat="1" ht="69" customHeight="1" x14ac:dyDescent="0.25">
      <c r="C130" s="727"/>
      <c r="E130" s="385"/>
      <c r="H130" s="176"/>
      <c r="I130" s="284"/>
      <c r="K130" s="682"/>
      <c r="N130" s="727"/>
      <c r="O130" s="727"/>
      <c r="P130" s="727"/>
      <c r="T130" s="649"/>
      <c r="X130" s="753"/>
      <c r="Y130" s="650"/>
      <c r="AB130" s="651"/>
      <c r="AC130" s="652"/>
      <c r="AG130" s="561"/>
      <c r="BH130" s="561"/>
    </row>
    <row r="131" spans="3:60" s="726" customFormat="1" ht="69" customHeight="1" x14ac:dyDescent="0.25">
      <c r="C131" s="727"/>
      <c r="E131" s="385"/>
      <c r="H131" s="176"/>
      <c r="I131" s="284"/>
      <c r="N131" s="727"/>
      <c r="O131" s="727"/>
      <c r="P131" s="727"/>
      <c r="T131" s="649"/>
      <c r="X131" s="753"/>
      <c r="Y131" s="650"/>
      <c r="AB131" s="651"/>
      <c r="AC131" s="652"/>
      <c r="AG131" s="561"/>
      <c r="BH131" s="561"/>
    </row>
    <row r="132" spans="3:60" s="726" customFormat="1" ht="69" customHeight="1" x14ac:dyDescent="0.25">
      <c r="C132" s="727"/>
      <c r="E132" s="385"/>
      <c r="H132" s="176"/>
      <c r="I132" s="287"/>
      <c r="N132" s="727"/>
      <c r="O132" s="727"/>
      <c r="P132" s="727"/>
      <c r="T132" s="649"/>
      <c r="X132" s="753"/>
      <c r="Y132" s="650"/>
      <c r="AB132" s="651"/>
      <c r="AC132" s="652"/>
      <c r="AG132" s="561"/>
      <c r="BH132" s="561"/>
    </row>
    <row r="133" spans="3:60" s="726" customFormat="1" ht="69" customHeight="1" x14ac:dyDescent="0.25">
      <c r="C133" s="727"/>
      <c r="E133" s="385"/>
      <c r="H133" s="176"/>
      <c r="I133" s="284"/>
      <c r="N133" s="727"/>
      <c r="O133" s="727"/>
      <c r="P133" s="727"/>
      <c r="T133" s="649"/>
      <c r="X133" s="753"/>
      <c r="Y133" s="650"/>
      <c r="AB133" s="651"/>
      <c r="AC133" s="652"/>
      <c r="AG133" s="561"/>
      <c r="BH133" s="561"/>
    </row>
    <row r="134" spans="3:60" s="726" customFormat="1" ht="69" customHeight="1" x14ac:dyDescent="0.25">
      <c r="C134" s="727"/>
      <c r="E134" s="385"/>
      <c r="H134" s="380"/>
      <c r="I134" s="284"/>
      <c r="N134" s="727"/>
      <c r="O134" s="727"/>
      <c r="P134" s="727"/>
      <c r="T134" s="649"/>
      <c r="X134" s="753"/>
      <c r="Y134" s="650"/>
      <c r="AB134" s="651"/>
      <c r="AC134" s="652"/>
      <c r="AG134" s="561"/>
      <c r="BH134" s="561"/>
    </row>
    <row r="135" spans="3:60" s="726" customFormat="1" ht="69" customHeight="1" x14ac:dyDescent="0.25">
      <c r="C135" s="727"/>
      <c r="E135" s="385"/>
      <c r="H135" s="176"/>
      <c r="I135" s="284"/>
      <c r="N135" s="727"/>
      <c r="O135" s="727"/>
      <c r="P135" s="727"/>
      <c r="T135" s="649"/>
      <c r="X135" s="753"/>
      <c r="Y135" s="650"/>
      <c r="AB135" s="651"/>
      <c r="AC135" s="652"/>
      <c r="AG135" s="561"/>
      <c r="BH135" s="561"/>
    </row>
    <row r="136" spans="3:60" s="726" customFormat="1" ht="69" customHeight="1" x14ac:dyDescent="0.25">
      <c r="C136" s="727"/>
      <c r="E136" s="385"/>
      <c r="H136" s="176"/>
      <c r="I136" s="284"/>
      <c r="N136" s="727"/>
      <c r="O136" s="727"/>
      <c r="P136" s="727"/>
      <c r="T136" s="649"/>
      <c r="X136" s="753"/>
      <c r="Y136" s="650"/>
      <c r="AB136" s="651"/>
      <c r="AC136" s="652"/>
      <c r="AG136" s="561"/>
      <c r="BH136" s="561"/>
    </row>
    <row r="137" spans="3:60" s="726" customFormat="1" ht="69" customHeight="1" x14ac:dyDescent="0.25">
      <c r="C137" s="727"/>
      <c r="E137" s="385"/>
      <c r="H137" s="176"/>
      <c r="I137" s="284"/>
      <c r="N137" s="727"/>
      <c r="O137" s="727"/>
      <c r="P137" s="727"/>
      <c r="T137" s="649"/>
      <c r="X137" s="753"/>
      <c r="Y137" s="650"/>
      <c r="AB137" s="651"/>
      <c r="AC137" s="652"/>
      <c r="AG137" s="561"/>
      <c r="BH137" s="561"/>
    </row>
    <row r="138" spans="3:60" s="726" customFormat="1" ht="69" customHeight="1" x14ac:dyDescent="0.25">
      <c r="C138" s="727"/>
      <c r="E138" s="384"/>
      <c r="H138" s="176"/>
      <c r="I138" s="653"/>
      <c r="N138" s="727"/>
      <c r="O138" s="727"/>
      <c r="P138" s="727"/>
      <c r="T138" s="649"/>
      <c r="X138" s="753"/>
      <c r="Y138" s="650"/>
      <c r="AB138" s="651"/>
      <c r="AC138" s="652"/>
      <c r="AG138" s="561"/>
      <c r="BH138" s="561"/>
    </row>
    <row r="139" spans="3:60" s="726" customFormat="1" ht="69" customHeight="1" x14ac:dyDescent="0.25">
      <c r="C139" s="727"/>
      <c r="E139" s="384"/>
      <c r="H139" s="176"/>
      <c r="I139" s="653"/>
      <c r="N139" s="727"/>
      <c r="O139" s="727"/>
      <c r="P139" s="727"/>
      <c r="T139" s="649"/>
      <c r="X139" s="753"/>
      <c r="Y139" s="650"/>
      <c r="AB139" s="651"/>
      <c r="AC139" s="652"/>
      <c r="AG139" s="561"/>
      <c r="BH139" s="561"/>
    </row>
    <row r="140" spans="3:60" s="726" customFormat="1" ht="69" customHeight="1" x14ac:dyDescent="0.25">
      <c r="C140" s="727"/>
      <c r="E140" s="384"/>
      <c r="H140" s="176"/>
      <c r="I140" s="284"/>
      <c r="N140" s="727"/>
      <c r="O140" s="727"/>
      <c r="P140" s="727"/>
      <c r="T140" s="649"/>
      <c r="X140" s="753"/>
      <c r="Y140" s="650"/>
      <c r="AB140" s="651"/>
      <c r="AC140" s="652"/>
      <c r="AG140" s="561"/>
      <c r="BH140" s="561"/>
    </row>
    <row r="141" spans="3:60" s="726" customFormat="1" ht="69" customHeight="1" x14ac:dyDescent="0.25">
      <c r="C141" s="727"/>
      <c r="E141" s="384"/>
      <c r="H141" s="176"/>
      <c r="I141" s="653"/>
      <c r="N141" s="727"/>
      <c r="O141" s="727"/>
      <c r="P141" s="727"/>
      <c r="T141" s="649"/>
      <c r="X141" s="753"/>
      <c r="Y141" s="650"/>
      <c r="AB141" s="651"/>
      <c r="AC141" s="652"/>
      <c r="AG141" s="561"/>
      <c r="BH141" s="561"/>
    </row>
    <row r="142" spans="3:60" s="726" customFormat="1" ht="69" customHeight="1" x14ac:dyDescent="0.25">
      <c r="C142" s="727"/>
      <c r="E142" s="384"/>
      <c r="H142" s="176"/>
      <c r="I142" s="284"/>
      <c r="N142" s="727"/>
      <c r="O142" s="727"/>
      <c r="P142" s="727"/>
      <c r="T142" s="649"/>
      <c r="X142" s="753"/>
      <c r="Y142" s="650"/>
      <c r="AB142" s="651"/>
      <c r="AC142" s="652"/>
      <c r="AG142" s="561"/>
      <c r="BH142" s="561"/>
    </row>
    <row r="143" spans="3:60" s="726" customFormat="1" ht="69" customHeight="1" x14ac:dyDescent="0.25">
      <c r="C143" s="727"/>
      <c r="E143" s="384"/>
      <c r="H143" s="176"/>
      <c r="I143" s="653"/>
      <c r="N143" s="727"/>
      <c r="O143" s="727"/>
      <c r="P143" s="727"/>
      <c r="T143" s="649"/>
      <c r="X143" s="753"/>
      <c r="Y143" s="650"/>
      <c r="AB143" s="651"/>
      <c r="AC143" s="652"/>
      <c r="AG143" s="561"/>
      <c r="BH143" s="561"/>
    </row>
    <row r="144" spans="3:60" s="726" customFormat="1" ht="69" customHeight="1" x14ac:dyDescent="0.25">
      <c r="C144" s="727"/>
      <c r="E144" s="384"/>
      <c r="H144" s="176"/>
      <c r="I144" s="284"/>
      <c r="N144" s="727"/>
      <c r="O144" s="727"/>
      <c r="P144" s="727"/>
      <c r="T144" s="649"/>
      <c r="X144" s="753"/>
      <c r="Y144" s="650"/>
      <c r="AB144" s="651"/>
      <c r="AC144" s="652"/>
      <c r="AG144" s="561"/>
      <c r="BH144" s="561"/>
    </row>
    <row r="145" spans="3:60" s="726" customFormat="1" ht="69" customHeight="1" x14ac:dyDescent="0.25">
      <c r="C145" s="727"/>
      <c r="E145" s="384"/>
      <c r="H145" s="176"/>
      <c r="I145" s="653"/>
      <c r="N145" s="727"/>
      <c r="O145" s="727"/>
      <c r="P145" s="727"/>
      <c r="T145" s="649"/>
      <c r="X145" s="753"/>
      <c r="Y145" s="650"/>
      <c r="AB145" s="651"/>
      <c r="AC145" s="652"/>
      <c r="AG145" s="561"/>
      <c r="BH145" s="561"/>
    </row>
    <row r="146" spans="3:60" s="726" customFormat="1" ht="69" customHeight="1" x14ac:dyDescent="0.25">
      <c r="C146" s="727"/>
      <c r="E146" s="384"/>
      <c r="H146" s="176"/>
      <c r="I146" s="653"/>
      <c r="N146" s="727"/>
      <c r="O146" s="727"/>
      <c r="P146" s="727"/>
      <c r="T146" s="649"/>
      <c r="X146" s="753"/>
      <c r="Y146" s="650"/>
      <c r="AB146" s="651"/>
      <c r="AC146" s="652"/>
      <c r="AG146" s="561"/>
      <c r="BH146" s="561"/>
    </row>
    <row r="147" spans="3:60" s="726" customFormat="1" ht="69" customHeight="1" x14ac:dyDescent="0.25">
      <c r="C147" s="727"/>
      <c r="E147" s="386"/>
      <c r="H147" s="375"/>
      <c r="I147" s="320"/>
      <c r="J147" s="320"/>
      <c r="K147" s="176"/>
      <c r="L147" s="176"/>
      <c r="M147" s="317"/>
      <c r="N147" s="727"/>
      <c r="O147" s="727"/>
      <c r="P147" s="324"/>
      <c r="T147" s="649"/>
      <c r="V147" s="321"/>
      <c r="W147" s="322"/>
      <c r="X147" s="322"/>
      <c r="Y147" s="650"/>
      <c r="Z147" s="269"/>
      <c r="AB147" s="651"/>
      <c r="AC147" s="652"/>
      <c r="AG147" s="561"/>
      <c r="BH147" s="561"/>
    </row>
    <row r="148" spans="3:60" s="726" customFormat="1" ht="69" customHeight="1" x14ac:dyDescent="0.25">
      <c r="C148" s="727"/>
      <c r="E148" s="386"/>
      <c r="G148" s="949"/>
      <c r="H148" s="375"/>
      <c r="I148" s="320"/>
      <c r="J148" s="725"/>
      <c r="K148" s="176"/>
      <c r="L148" s="317"/>
      <c r="M148" s="317"/>
      <c r="N148" s="727"/>
      <c r="O148" s="727"/>
      <c r="P148" s="324"/>
      <c r="T148" s="649"/>
      <c r="W148" s="322"/>
      <c r="X148" s="322"/>
      <c r="Y148" s="650"/>
      <c r="Z148" s="269"/>
      <c r="AB148" s="651"/>
      <c r="AC148" s="652"/>
      <c r="AG148" s="561"/>
      <c r="BH148" s="561"/>
    </row>
    <row r="149" spans="3:60" s="726" customFormat="1" ht="69" customHeight="1" x14ac:dyDescent="0.25">
      <c r="C149" s="727"/>
      <c r="E149" s="386"/>
      <c r="G149" s="949"/>
      <c r="H149" s="375"/>
      <c r="I149" s="176"/>
      <c r="J149" s="725"/>
      <c r="K149" s="176"/>
      <c r="L149" s="176"/>
      <c r="M149" s="317"/>
      <c r="N149" s="727"/>
      <c r="O149" s="727"/>
      <c r="P149" s="324"/>
      <c r="T149" s="649"/>
      <c r="W149" s="322"/>
      <c r="X149" s="322"/>
      <c r="Y149" s="650"/>
      <c r="Z149" s="269"/>
      <c r="AB149" s="651"/>
      <c r="AC149" s="652"/>
      <c r="AG149" s="561"/>
      <c r="BH149" s="561"/>
    </row>
    <row r="150" spans="3:60" s="726" customFormat="1" ht="69" customHeight="1" x14ac:dyDescent="0.25">
      <c r="C150" s="727"/>
      <c r="E150" s="386"/>
      <c r="G150" s="949"/>
      <c r="H150" s="375"/>
      <c r="I150" s="176"/>
      <c r="J150" s="725"/>
      <c r="K150" s="176"/>
      <c r="L150" s="176"/>
      <c r="M150" s="317"/>
      <c r="N150" s="727"/>
      <c r="O150" s="727"/>
      <c r="P150" s="324"/>
      <c r="T150" s="649"/>
      <c r="W150" s="322"/>
      <c r="X150" s="322"/>
      <c r="Y150" s="650"/>
      <c r="Z150" s="269"/>
      <c r="AB150" s="651"/>
      <c r="AC150" s="652"/>
      <c r="AG150" s="561"/>
      <c r="BH150" s="561"/>
    </row>
    <row r="151" spans="3:60" s="726" customFormat="1" ht="69" customHeight="1" x14ac:dyDescent="0.25">
      <c r="C151" s="727"/>
      <c r="E151" s="386"/>
      <c r="H151" s="375"/>
      <c r="I151" s="320"/>
      <c r="J151" s="176"/>
      <c r="K151" s="176"/>
      <c r="L151" s="176"/>
      <c r="M151" s="317"/>
      <c r="N151" s="727"/>
      <c r="O151" s="727"/>
      <c r="P151" s="324"/>
      <c r="T151" s="649"/>
      <c r="W151" s="322"/>
      <c r="X151" s="322"/>
      <c r="Y151" s="650"/>
      <c r="Z151" s="269"/>
      <c r="AB151" s="651"/>
      <c r="AC151" s="652"/>
      <c r="AG151" s="561"/>
      <c r="BH151" s="561"/>
    </row>
    <row r="152" spans="3:60" s="726" customFormat="1" ht="69" customHeight="1" x14ac:dyDescent="0.25">
      <c r="C152" s="727"/>
      <c r="E152" s="386"/>
      <c r="H152" s="375"/>
      <c r="I152" s="176"/>
      <c r="J152" s="176"/>
      <c r="K152" s="176"/>
      <c r="L152" s="176"/>
      <c r="M152" s="317"/>
      <c r="N152" s="727"/>
      <c r="O152" s="727"/>
      <c r="P152" s="324"/>
      <c r="T152" s="649"/>
      <c r="W152" s="322"/>
      <c r="X152" s="322"/>
      <c r="Y152" s="650"/>
      <c r="Z152" s="269"/>
      <c r="AB152" s="651"/>
      <c r="AC152" s="652"/>
      <c r="AG152" s="561"/>
      <c r="BH152" s="561"/>
    </row>
    <row r="153" spans="3:60" s="726" customFormat="1" ht="69" customHeight="1" x14ac:dyDescent="0.25">
      <c r="C153" s="727"/>
      <c r="E153" s="386"/>
      <c r="H153" s="375"/>
      <c r="I153" s="323"/>
      <c r="J153" s="323"/>
      <c r="K153" s="323"/>
      <c r="L153" s="323"/>
      <c r="M153" s="324"/>
      <c r="N153" s="727"/>
      <c r="O153" s="727"/>
      <c r="P153" s="324"/>
      <c r="T153" s="649"/>
      <c r="W153" s="322"/>
      <c r="X153" s="322"/>
      <c r="Y153" s="650"/>
      <c r="Z153" s="269"/>
      <c r="AB153" s="651"/>
      <c r="AC153" s="652"/>
      <c r="AG153" s="561"/>
      <c r="BH153" s="561"/>
    </row>
    <row r="154" spans="3:60" s="726" customFormat="1" ht="69" customHeight="1" x14ac:dyDescent="0.25">
      <c r="C154" s="727"/>
      <c r="E154" s="386"/>
      <c r="H154" s="375"/>
      <c r="I154" s="324"/>
      <c r="J154" s="324"/>
      <c r="K154" s="324"/>
      <c r="L154" s="324"/>
      <c r="M154" s="324"/>
      <c r="N154" s="727"/>
      <c r="O154" s="727"/>
      <c r="P154" s="324"/>
      <c r="T154" s="649"/>
      <c r="W154" s="325"/>
      <c r="X154" s="325"/>
      <c r="Y154" s="650"/>
      <c r="Z154" s="269"/>
      <c r="AB154" s="651"/>
      <c r="AC154" s="652"/>
      <c r="AG154" s="561"/>
      <c r="BH154" s="561"/>
    </row>
    <row r="155" spans="3:60" s="726" customFormat="1" ht="69" customHeight="1" x14ac:dyDescent="0.25">
      <c r="C155" s="727"/>
      <c r="E155" s="382"/>
      <c r="H155" s="176"/>
      <c r="I155" s="293"/>
      <c r="N155" s="727"/>
      <c r="O155" s="727"/>
      <c r="P155" s="727"/>
      <c r="T155" s="649"/>
      <c r="X155" s="753"/>
      <c r="Y155" s="650"/>
      <c r="Z155" s="274"/>
      <c r="AB155" s="651"/>
      <c r="AC155" s="652"/>
      <c r="AG155" s="561"/>
      <c r="BH155" s="561"/>
    </row>
    <row r="156" spans="3:60" s="726" customFormat="1" ht="69" customHeight="1" x14ac:dyDescent="0.25">
      <c r="C156" s="727"/>
      <c r="E156" s="382"/>
      <c r="H156" s="176"/>
      <c r="I156" s="293"/>
      <c r="N156" s="727"/>
      <c r="O156" s="727"/>
      <c r="P156" s="727"/>
      <c r="T156" s="649"/>
      <c r="X156" s="753"/>
      <c r="Y156" s="650"/>
      <c r="Z156" s="274"/>
      <c r="AB156" s="651"/>
      <c r="AC156" s="652"/>
      <c r="AG156" s="561"/>
      <c r="BH156" s="561"/>
    </row>
    <row r="157" spans="3:60" s="726" customFormat="1" ht="69" customHeight="1" x14ac:dyDescent="0.25">
      <c r="C157" s="727"/>
      <c r="E157" s="382"/>
      <c r="H157" s="176"/>
      <c r="I157" s="293"/>
      <c r="N157" s="727"/>
      <c r="O157" s="727"/>
      <c r="P157" s="727"/>
      <c r="T157" s="649"/>
      <c r="X157" s="753"/>
      <c r="Y157" s="650"/>
      <c r="Z157" s="274"/>
      <c r="AB157" s="651"/>
      <c r="AC157" s="652"/>
      <c r="AG157" s="561"/>
      <c r="BH157" s="561"/>
    </row>
    <row r="158" spans="3:60" s="726" customFormat="1" ht="69" customHeight="1" x14ac:dyDescent="0.25">
      <c r="C158" s="727"/>
      <c r="E158" s="382"/>
      <c r="H158" s="176"/>
      <c r="I158" s="293"/>
      <c r="N158" s="727"/>
      <c r="O158" s="727"/>
      <c r="P158" s="727"/>
      <c r="T158" s="649"/>
      <c r="X158" s="753"/>
      <c r="Y158" s="650"/>
      <c r="Z158" s="274"/>
      <c r="AB158" s="651"/>
      <c r="AC158" s="652"/>
      <c r="AG158" s="561"/>
      <c r="BH158" s="561"/>
    </row>
    <row r="159" spans="3:60" s="726" customFormat="1" ht="69" customHeight="1" x14ac:dyDescent="0.25">
      <c r="C159" s="727"/>
      <c r="E159" s="382"/>
      <c r="H159" s="176"/>
      <c r="I159" s="293"/>
      <c r="N159" s="727"/>
      <c r="O159" s="727"/>
      <c r="P159" s="727"/>
      <c r="T159" s="649"/>
      <c r="X159" s="753"/>
      <c r="Y159" s="650"/>
      <c r="Z159" s="326"/>
      <c r="AB159" s="651"/>
      <c r="AC159" s="652"/>
      <c r="AG159" s="561"/>
      <c r="BH159" s="561"/>
    </row>
    <row r="160" spans="3:60" s="726" customFormat="1" ht="69" customHeight="1" x14ac:dyDescent="0.25">
      <c r="C160" s="727"/>
      <c r="E160" s="382"/>
      <c r="H160" s="176"/>
      <c r="I160" s="293"/>
      <c r="N160" s="727"/>
      <c r="O160" s="727"/>
      <c r="P160" s="727"/>
      <c r="T160" s="649"/>
      <c r="X160" s="753"/>
      <c r="Y160" s="650"/>
      <c r="Z160" s="274"/>
      <c r="AB160" s="651"/>
      <c r="AC160" s="652"/>
      <c r="AG160" s="561"/>
      <c r="BH160" s="561"/>
    </row>
    <row r="161" spans="3:60" s="726" customFormat="1" ht="69" customHeight="1" x14ac:dyDescent="0.25">
      <c r="C161" s="727"/>
      <c r="E161" s="382"/>
      <c r="H161" s="176"/>
      <c r="I161" s="293"/>
      <c r="N161" s="727"/>
      <c r="O161" s="727"/>
      <c r="P161" s="727"/>
      <c r="T161" s="649"/>
      <c r="X161" s="753"/>
      <c r="Y161" s="650"/>
      <c r="Z161" s="274"/>
      <c r="AB161" s="651"/>
      <c r="AC161" s="652"/>
      <c r="AG161" s="561"/>
      <c r="BH161" s="561"/>
    </row>
    <row r="162" spans="3:60" s="726" customFormat="1" ht="69" customHeight="1" x14ac:dyDescent="0.25">
      <c r="C162" s="727"/>
      <c r="E162" s="382"/>
      <c r="H162" s="176"/>
      <c r="I162" s="293"/>
      <c r="N162" s="727"/>
      <c r="O162" s="727"/>
      <c r="P162" s="727"/>
      <c r="T162" s="649"/>
      <c r="X162" s="753"/>
      <c r="Y162" s="650"/>
      <c r="Z162" s="274"/>
      <c r="AB162" s="651"/>
      <c r="AC162" s="652"/>
      <c r="AG162" s="561"/>
      <c r="BH162" s="561"/>
    </row>
    <row r="163" spans="3:60" s="726" customFormat="1" ht="69" customHeight="1" x14ac:dyDescent="0.25">
      <c r="C163" s="727"/>
      <c r="E163" s="382"/>
      <c r="H163" s="176"/>
      <c r="I163" s="274"/>
      <c r="N163" s="727"/>
      <c r="O163" s="727"/>
      <c r="P163" s="727"/>
      <c r="T163" s="649"/>
      <c r="X163" s="753"/>
      <c r="Y163" s="650"/>
      <c r="Z163" s="274"/>
      <c r="AB163" s="651"/>
      <c r="AC163" s="652"/>
      <c r="AG163" s="561"/>
      <c r="BH163" s="561"/>
    </row>
    <row r="164" spans="3:60" s="726" customFormat="1" ht="69" customHeight="1" x14ac:dyDescent="0.25">
      <c r="C164" s="727"/>
      <c r="E164" s="382"/>
      <c r="H164" s="176"/>
      <c r="I164" s="274"/>
      <c r="N164" s="727"/>
      <c r="O164" s="727"/>
      <c r="P164" s="727"/>
      <c r="T164" s="649"/>
      <c r="X164" s="753"/>
      <c r="Y164" s="650"/>
      <c r="Z164" s="274"/>
      <c r="AB164" s="651"/>
      <c r="AC164" s="652"/>
      <c r="AG164" s="561"/>
      <c r="BH164" s="561"/>
    </row>
    <row r="165" spans="3:60" s="726" customFormat="1" ht="69" customHeight="1" x14ac:dyDescent="0.25">
      <c r="C165" s="727"/>
      <c r="E165" s="382"/>
      <c r="H165" s="176"/>
      <c r="I165" s="293"/>
      <c r="N165" s="727"/>
      <c r="O165" s="727"/>
      <c r="P165" s="727"/>
      <c r="T165" s="649"/>
      <c r="X165" s="753"/>
      <c r="Y165" s="650"/>
      <c r="Z165" s="274"/>
      <c r="AB165" s="651"/>
      <c r="AC165" s="652"/>
      <c r="AG165" s="561"/>
      <c r="BH165" s="561"/>
    </row>
    <row r="166" spans="3:60" s="726" customFormat="1" ht="69" customHeight="1" x14ac:dyDescent="0.25">
      <c r="C166" s="727"/>
      <c r="E166" s="382"/>
      <c r="H166" s="176"/>
      <c r="I166" s="293"/>
      <c r="N166" s="727"/>
      <c r="O166" s="727"/>
      <c r="P166" s="727"/>
      <c r="T166" s="649"/>
      <c r="X166" s="753"/>
      <c r="Y166" s="650"/>
      <c r="Z166" s="274"/>
      <c r="AB166" s="651"/>
      <c r="AC166" s="652"/>
      <c r="AG166" s="561"/>
      <c r="BH166" s="561"/>
    </row>
    <row r="167" spans="3:60" s="726" customFormat="1" ht="69" customHeight="1" x14ac:dyDescent="0.25">
      <c r="C167" s="727"/>
      <c r="E167" s="382"/>
      <c r="H167" s="176"/>
      <c r="I167" s="293"/>
      <c r="N167" s="727"/>
      <c r="O167" s="727"/>
      <c r="P167" s="727"/>
      <c r="T167" s="649"/>
      <c r="X167" s="753"/>
      <c r="Y167" s="650"/>
      <c r="Z167" s="274"/>
      <c r="AB167" s="651"/>
      <c r="AC167" s="652"/>
      <c r="AG167" s="561"/>
      <c r="BH167" s="561"/>
    </row>
    <row r="168" spans="3:60" s="726" customFormat="1" ht="69" customHeight="1" x14ac:dyDescent="0.25">
      <c r="C168" s="727"/>
      <c r="E168" s="382"/>
      <c r="H168" s="176"/>
      <c r="I168" s="274"/>
      <c r="N168" s="727"/>
      <c r="O168" s="727"/>
      <c r="P168" s="727"/>
      <c r="T168" s="649"/>
      <c r="X168" s="753"/>
      <c r="Y168" s="650"/>
      <c r="Z168" s="274"/>
      <c r="AB168" s="651"/>
      <c r="AC168" s="652"/>
      <c r="AG168" s="561"/>
      <c r="BH168" s="561"/>
    </row>
    <row r="169" spans="3:60" s="726" customFormat="1" ht="69" customHeight="1" x14ac:dyDescent="0.25">
      <c r="C169" s="727"/>
      <c r="E169" s="382"/>
      <c r="H169" s="176"/>
      <c r="I169" s="274"/>
      <c r="N169" s="727"/>
      <c r="O169" s="727"/>
      <c r="P169" s="727"/>
      <c r="T169" s="649"/>
      <c r="X169" s="753"/>
      <c r="Y169" s="650"/>
      <c r="Z169" s="274"/>
      <c r="AB169" s="651"/>
      <c r="AC169" s="652"/>
      <c r="AG169" s="561"/>
      <c r="BH169" s="561"/>
    </row>
    <row r="170" spans="3:60" s="726" customFormat="1" ht="69" customHeight="1" x14ac:dyDescent="0.25">
      <c r="C170" s="727"/>
      <c r="E170" s="382"/>
      <c r="H170" s="176"/>
      <c r="I170" s="274"/>
      <c r="N170" s="727"/>
      <c r="O170" s="727"/>
      <c r="P170" s="727"/>
      <c r="T170" s="649"/>
      <c r="X170" s="753"/>
      <c r="Y170" s="650"/>
      <c r="Z170" s="274"/>
      <c r="AB170" s="651"/>
      <c r="AC170" s="652"/>
      <c r="AG170" s="561"/>
      <c r="BH170" s="561"/>
    </row>
    <row r="171" spans="3:60" s="726" customFormat="1" ht="69" customHeight="1" x14ac:dyDescent="0.25">
      <c r="C171" s="727"/>
      <c r="E171" s="382"/>
      <c r="H171" s="176"/>
      <c r="I171" s="274"/>
      <c r="N171" s="727"/>
      <c r="O171" s="727"/>
      <c r="P171" s="727"/>
      <c r="T171" s="649"/>
      <c r="X171" s="753"/>
      <c r="Y171" s="650"/>
      <c r="Z171" s="315"/>
      <c r="AB171" s="651"/>
      <c r="AC171" s="652"/>
      <c r="AG171" s="561"/>
      <c r="BH171" s="561"/>
    </row>
    <row r="172" spans="3:60" s="726" customFormat="1" ht="69" customHeight="1" x14ac:dyDescent="0.25">
      <c r="C172" s="727"/>
      <c r="E172" s="382"/>
      <c r="H172" s="176"/>
      <c r="I172" s="274"/>
      <c r="N172" s="727"/>
      <c r="O172" s="727"/>
      <c r="P172" s="727"/>
      <c r="T172" s="649"/>
      <c r="X172" s="753"/>
      <c r="Y172" s="650"/>
      <c r="Z172" s="274"/>
      <c r="AB172" s="651"/>
      <c r="AC172" s="652"/>
      <c r="AG172" s="561"/>
      <c r="BH172" s="561"/>
    </row>
    <row r="173" spans="3:60" s="726" customFormat="1" ht="69" customHeight="1" x14ac:dyDescent="0.25">
      <c r="C173" s="727"/>
      <c r="E173" s="382"/>
      <c r="H173" s="176"/>
      <c r="I173" s="274"/>
      <c r="N173" s="727"/>
      <c r="O173" s="727"/>
      <c r="P173" s="727"/>
      <c r="T173" s="649"/>
      <c r="X173" s="753"/>
      <c r="Y173" s="650"/>
      <c r="Z173" s="274"/>
      <c r="AB173" s="651"/>
      <c r="AC173" s="652"/>
      <c r="AG173" s="561"/>
      <c r="BH173" s="561"/>
    </row>
    <row r="174" spans="3:60" s="726" customFormat="1" ht="69" customHeight="1" x14ac:dyDescent="0.25">
      <c r="C174" s="727"/>
      <c r="E174" s="382"/>
      <c r="H174" s="176"/>
      <c r="I174" s="274"/>
      <c r="N174" s="727"/>
      <c r="O174" s="727"/>
      <c r="P174" s="727"/>
      <c r="T174" s="649"/>
      <c r="X174" s="753"/>
      <c r="Y174" s="650"/>
      <c r="Z174" s="274"/>
      <c r="AB174" s="651"/>
      <c r="AC174" s="652"/>
      <c r="AG174" s="561"/>
      <c r="BH174" s="561"/>
    </row>
    <row r="175" spans="3:60" s="726" customFormat="1" ht="69" customHeight="1" x14ac:dyDescent="0.25">
      <c r="C175" s="727"/>
      <c r="E175" s="382"/>
      <c r="H175" s="176"/>
      <c r="I175" s="293"/>
      <c r="N175" s="727"/>
      <c r="O175" s="727"/>
      <c r="P175" s="727"/>
      <c r="T175" s="649"/>
      <c r="X175" s="753"/>
      <c r="Y175" s="650"/>
      <c r="Z175" s="269"/>
      <c r="AB175" s="651"/>
      <c r="AC175" s="652"/>
      <c r="AG175" s="561"/>
      <c r="BH175" s="561"/>
    </row>
    <row r="176" spans="3:60" s="726" customFormat="1" ht="69" customHeight="1" x14ac:dyDescent="0.25">
      <c r="C176" s="727"/>
      <c r="E176" s="382"/>
      <c r="H176" s="176"/>
      <c r="I176" s="327"/>
      <c r="N176" s="727"/>
      <c r="O176" s="727"/>
      <c r="P176" s="727"/>
      <c r="T176" s="649"/>
      <c r="X176" s="753"/>
      <c r="Y176" s="650"/>
      <c r="Z176" s="314"/>
      <c r="AB176" s="651"/>
      <c r="AC176" s="652"/>
      <c r="AG176" s="561"/>
      <c r="BH176" s="561"/>
    </row>
    <row r="177" spans="3:60" s="726" customFormat="1" ht="69" customHeight="1" x14ac:dyDescent="0.25">
      <c r="C177" s="727"/>
      <c r="E177" s="382"/>
      <c r="H177" s="176"/>
      <c r="I177" s="327"/>
      <c r="N177" s="727"/>
      <c r="O177" s="727"/>
      <c r="P177" s="727"/>
      <c r="T177" s="649"/>
      <c r="X177" s="753"/>
      <c r="Y177" s="650"/>
      <c r="Z177" s="269"/>
      <c r="AB177" s="651"/>
      <c r="AC177" s="652"/>
      <c r="AG177" s="561"/>
      <c r="BH177" s="561"/>
    </row>
    <row r="178" spans="3:60" s="726" customFormat="1" ht="69" customHeight="1" x14ac:dyDescent="0.25">
      <c r="C178" s="727"/>
      <c r="E178" s="382"/>
      <c r="H178" s="176"/>
      <c r="I178" s="327"/>
      <c r="N178" s="727"/>
      <c r="O178" s="727"/>
      <c r="P178" s="727"/>
      <c r="T178" s="649"/>
      <c r="X178" s="753"/>
      <c r="Y178" s="650"/>
      <c r="Z178" s="269"/>
      <c r="AB178" s="651"/>
      <c r="AC178" s="652"/>
      <c r="AG178" s="561"/>
      <c r="BH178" s="561"/>
    </row>
    <row r="179" spans="3:60" s="726" customFormat="1" ht="69" customHeight="1" x14ac:dyDescent="0.25">
      <c r="C179" s="727"/>
      <c r="E179" s="382"/>
      <c r="H179" s="176"/>
      <c r="I179" s="293"/>
      <c r="N179" s="727"/>
      <c r="O179" s="727"/>
      <c r="P179" s="727"/>
      <c r="T179" s="649"/>
      <c r="X179" s="753"/>
      <c r="Y179" s="650"/>
      <c r="Z179" s="269"/>
      <c r="AB179" s="651"/>
      <c r="AC179" s="652"/>
      <c r="AG179" s="561"/>
      <c r="BH179" s="561"/>
    </row>
    <row r="180" spans="3:60" s="726" customFormat="1" ht="69" customHeight="1" x14ac:dyDescent="0.25">
      <c r="C180" s="727"/>
      <c r="E180" s="382"/>
      <c r="H180" s="176"/>
      <c r="I180" s="293"/>
      <c r="N180" s="727"/>
      <c r="O180" s="727"/>
      <c r="P180" s="727"/>
      <c r="T180" s="649"/>
      <c r="X180" s="753"/>
      <c r="Y180" s="650"/>
      <c r="Z180" s="269"/>
      <c r="AB180" s="651"/>
      <c r="AC180" s="652"/>
      <c r="AG180" s="561"/>
      <c r="BH180" s="561"/>
    </row>
    <row r="181" spans="3:60" s="726" customFormat="1" ht="69" customHeight="1" x14ac:dyDescent="0.25">
      <c r="C181" s="727"/>
      <c r="E181" s="382"/>
      <c r="H181" s="176"/>
      <c r="I181" s="293"/>
      <c r="N181" s="727"/>
      <c r="O181" s="727"/>
      <c r="P181" s="727"/>
      <c r="T181" s="649"/>
      <c r="X181" s="753"/>
      <c r="Y181" s="650"/>
      <c r="Z181" s="269"/>
      <c r="AB181" s="651"/>
      <c r="AC181" s="652"/>
      <c r="AG181" s="561"/>
      <c r="BH181" s="561"/>
    </row>
    <row r="182" spans="3:60" s="726" customFormat="1" ht="69" customHeight="1" x14ac:dyDescent="0.25">
      <c r="C182" s="727"/>
      <c r="E182" s="382"/>
      <c r="H182" s="176"/>
      <c r="I182" s="284"/>
      <c r="N182" s="727"/>
      <c r="O182" s="727"/>
      <c r="P182" s="727"/>
      <c r="T182" s="649"/>
      <c r="X182" s="753"/>
      <c r="Y182" s="650"/>
      <c r="Z182" s="269"/>
      <c r="AB182" s="651"/>
      <c r="AC182" s="652"/>
      <c r="AG182" s="561"/>
      <c r="BH182" s="561"/>
    </row>
    <row r="183" spans="3:60" s="726" customFormat="1" ht="69" customHeight="1" x14ac:dyDescent="0.25">
      <c r="C183" s="727"/>
      <c r="E183" s="382"/>
      <c r="H183" s="176"/>
      <c r="I183" s="293"/>
      <c r="N183" s="727"/>
      <c r="O183" s="727"/>
      <c r="P183" s="727"/>
      <c r="T183" s="649"/>
      <c r="X183" s="753"/>
      <c r="Y183" s="650"/>
      <c r="Z183" s="269"/>
      <c r="AB183" s="651"/>
      <c r="AC183" s="652"/>
      <c r="AG183" s="561"/>
      <c r="BH183" s="561"/>
    </row>
    <row r="184" spans="3:60" s="726" customFormat="1" ht="69" customHeight="1" x14ac:dyDescent="0.25">
      <c r="C184" s="727"/>
      <c r="E184" s="382"/>
      <c r="H184" s="176"/>
      <c r="I184" s="293"/>
      <c r="N184" s="727"/>
      <c r="O184" s="727"/>
      <c r="P184" s="727"/>
      <c r="T184" s="649"/>
      <c r="X184" s="753"/>
      <c r="Y184" s="650"/>
      <c r="Z184" s="269"/>
      <c r="AB184" s="651"/>
      <c r="AC184" s="652"/>
      <c r="AG184" s="561"/>
      <c r="BH184" s="561"/>
    </row>
    <row r="185" spans="3:60" s="726" customFormat="1" ht="69" customHeight="1" x14ac:dyDescent="0.25">
      <c r="C185" s="727"/>
      <c r="E185" s="382"/>
      <c r="H185" s="176"/>
      <c r="I185" s="293"/>
      <c r="N185" s="727"/>
      <c r="O185" s="727"/>
      <c r="P185" s="727"/>
      <c r="T185" s="649"/>
      <c r="X185" s="753"/>
      <c r="Y185" s="650"/>
      <c r="Z185" s="269"/>
      <c r="AB185" s="651"/>
      <c r="AC185" s="652"/>
      <c r="AG185" s="561"/>
      <c r="BH185" s="561"/>
    </row>
    <row r="186" spans="3:60" s="726" customFormat="1" ht="69" customHeight="1" x14ac:dyDescent="0.25">
      <c r="C186" s="727"/>
      <c r="E186" s="382"/>
      <c r="H186" s="176"/>
      <c r="I186" s="284"/>
      <c r="N186" s="727"/>
      <c r="O186" s="727"/>
      <c r="P186" s="727"/>
      <c r="T186" s="649"/>
      <c r="X186" s="753"/>
      <c r="Y186" s="650"/>
      <c r="Z186" s="287"/>
      <c r="AB186" s="651"/>
      <c r="AC186" s="652"/>
      <c r="AG186" s="561"/>
      <c r="BH186" s="561"/>
    </row>
    <row r="187" spans="3:60" s="726" customFormat="1" ht="69" customHeight="1" x14ac:dyDescent="0.25">
      <c r="C187" s="727"/>
      <c r="E187" s="382"/>
      <c r="H187" s="176"/>
      <c r="I187" s="293"/>
      <c r="N187" s="727"/>
      <c r="O187" s="727"/>
      <c r="P187" s="727"/>
      <c r="T187" s="649"/>
      <c r="X187" s="753"/>
      <c r="Y187" s="650"/>
      <c r="Z187" s="314"/>
      <c r="AB187" s="651"/>
      <c r="AC187" s="652"/>
      <c r="AG187" s="561"/>
      <c r="BH187" s="561"/>
    </row>
    <row r="188" spans="3:60" s="726" customFormat="1" ht="69" customHeight="1" x14ac:dyDescent="0.25">
      <c r="C188" s="727"/>
      <c r="E188" s="382"/>
      <c r="H188" s="176"/>
      <c r="I188" s="293"/>
      <c r="N188" s="727"/>
      <c r="O188" s="727"/>
      <c r="P188" s="727"/>
      <c r="T188" s="649"/>
      <c r="X188" s="753"/>
      <c r="Y188" s="650"/>
      <c r="Z188" s="287"/>
      <c r="AB188" s="651"/>
      <c r="AC188" s="652"/>
      <c r="AG188" s="561"/>
      <c r="BH188" s="561"/>
    </row>
    <row r="189" spans="3:60" s="726" customFormat="1" ht="69" customHeight="1" x14ac:dyDescent="0.25">
      <c r="C189" s="727"/>
      <c r="E189" s="382"/>
      <c r="H189" s="176"/>
      <c r="I189" s="293"/>
      <c r="N189" s="727"/>
      <c r="O189" s="727"/>
      <c r="P189" s="727"/>
      <c r="T189" s="649"/>
      <c r="X189" s="753"/>
      <c r="Y189" s="650"/>
      <c r="Z189" s="269"/>
      <c r="AB189" s="651"/>
      <c r="AC189" s="652"/>
      <c r="AG189" s="561"/>
      <c r="BH189" s="561"/>
    </row>
    <row r="190" spans="3:60" s="726" customFormat="1" ht="69" customHeight="1" x14ac:dyDescent="0.25">
      <c r="C190" s="727"/>
      <c r="E190" s="382"/>
      <c r="H190" s="176"/>
      <c r="I190" s="293"/>
      <c r="N190" s="727"/>
      <c r="O190" s="727"/>
      <c r="P190" s="727"/>
      <c r="T190" s="649"/>
      <c r="X190" s="753"/>
      <c r="Y190" s="650"/>
      <c r="Z190" s="269"/>
      <c r="AB190" s="651"/>
      <c r="AC190" s="652"/>
      <c r="AG190" s="561"/>
      <c r="BH190" s="561"/>
    </row>
    <row r="191" spans="3:60" s="726" customFormat="1" ht="69" customHeight="1" x14ac:dyDescent="0.25">
      <c r="C191" s="727"/>
      <c r="E191" s="382"/>
      <c r="H191" s="176"/>
      <c r="I191" s="293"/>
      <c r="N191" s="727"/>
      <c r="O191" s="727"/>
      <c r="P191" s="727"/>
      <c r="T191" s="649"/>
      <c r="X191" s="753"/>
      <c r="Y191" s="650"/>
      <c r="Z191" s="269"/>
      <c r="AB191" s="651"/>
      <c r="AC191" s="652"/>
      <c r="AG191" s="561"/>
      <c r="BH191" s="561"/>
    </row>
  </sheetData>
  <autoFilter ref="A3:CY191"/>
  <mergeCells count="195">
    <mergeCell ref="AR88:AR95"/>
    <mergeCell ref="AW88:AW95"/>
    <mergeCell ref="AR65:AR68"/>
    <mergeCell ref="AW65:AW68"/>
    <mergeCell ref="U69:U82"/>
    <mergeCell ref="AR69:AR82"/>
    <mergeCell ref="AW69:AW82"/>
    <mergeCell ref="U83:U85"/>
    <mergeCell ref="AR83:AR85"/>
    <mergeCell ref="AW83:AW85"/>
    <mergeCell ref="U86:U87"/>
    <mergeCell ref="AR86:AR87"/>
    <mergeCell ref="AW86:AW87"/>
    <mergeCell ref="U65:U68"/>
    <mergeCell ref="AW48:AW56"/>
    <mergeCell ref="U49:U56"/>
    <mergeCell ref="AR49:AR50"/>
    <mergeCell ref="AR52:AR56"/>
    <mergeCell ref="U57:U58"/>
    <mergeCell ref="AR57:AR58"/>
    <mergeCell ref="AW57:AW58"/>
    <mergeCell ref="U59:U63"/>
    <mergeCell ref="AR59:AR63"/>
    <mergeCell ref="AW59:AW63"/>
    <mergeCell ref="AI49:AI50"/>
    <mergeCell ref="AR31:AR32"/>
    <mergeCell ref="AW31:AW32"/>
    <mergeCell ref="U35:U41"/>
    <mergeCell ref="AR35:AR41"/>
    <mergeCell ref="AW35:AW41"/>
    <mergeCell ref="U42:U43"/>
    <mergeCell ref="AR42:AR47"/>
    <mergeCell ref="AW42:AW47"/>
    <mergeCell ref="U44:U47"/>
    <mergeCell ref="L16:L17"/>
    <mergeCell ref="K16:K17"/>
    <mergeCell ref="AR16:AR17"/>
    <mergeCell ref="AW16:AW17"/>
    <mergeCell ref="U19:U23"/>
    <mergeCell ref="AR19:AR23"/>
    <mergeCell ref="AW19:AW23"/>
    <mergeCell ref="U25:U28"/>
    <mergeCell ref="AR25:AR28"/>
    <mergeCell ref="AW25:AW28"/>
    <mergeCell ref="W19:W23"/>
    <mergeCell ref="L25:L28"/>
    <mergeCell ref="V25:V28"/>
    <mergeCell ref="W25:W28"/>
    <mergeCell ref="AZ1:BG1"/>
    <mergeCell ref="Q2:Q3"/>
    <mergeCell ref="BH1:BL1"/>
    <mergeCell ref="A2:A3"/>
    <mergeCell ref="B2:B3"/>
    <mergeCell ref="C2:C3"/>
    <mergeCell ref="D2:D3"/>
    <mergeCell ref="E2:E3"/>
    <mergeCell ref="F2:F3"/>
    <mergeCell ref="G2:G3"/>
    <mergeCell ref="H2:H3"/>
    <mergeCell ref="I2:I3"/>
    <mergeCell ref="A1:I1"/>
    <mergeCell ref="AH1:AO1"/>
    <mergeCell ref="AQ1:AX1"/>
    <mergeCell ref="J2:J3"/>
    <mergeCell ref="K2:M2"/>
    <mergeCell ref="N2:N3"/>
    <mergeCell ref="O2:O3"/>
    <mergeCell ref="P2:P3"/>
    <mergeCell ref="AD2:AD3"/>
    <mergeCell ref="R2:R3"/>
    <mergeCell ref="S2:S3"/>
    <mergeCell ref="Y1:AG1"/>
    <mergeCell ref="G116:G118"/>
    <mergeCell ref="J69:J82"/>
    <mergeCell ref="J19:J23"/>
    <mergeCell ref="J25:J28"/>
    <mergeCell ref="J31:J32"/>
    <mergeCell ref="J35:J41"/>
    <mergeCell ref="J42:J47"/>
    <mergeCell ref="K25:K28"/>
    <mergeCell ref="K31:K32"/>
    <mergeCell ref="K35:K41"/>
    <mergeCell ref="K42:K47"/>
    <mergeCell ref="K48:K56"/>
    <mergeCell ref="K57:K58"/>
    <mergeCell ref="K59:K63"/>
    <mergeCell ref="K65:K68"/>
    <mergeCell ref="K69:K82"/>
    <mergeCell ref="G119:G123"/>
    <mergeCell ref="G148:G150"/>
    <mergeCell ref="E5:E14"/>
    <mergeCell ref="E15:E18"/>
    <mergeCell ref="BF2:BF3"/>
    <mergeCell ref="BG2:BG3"/>
    <mergeCell ref="BH2:BH3"/>
    <mergeCell ref="BI2:BI3"/>
    <mergeCell ref="AZ2:AZ3"/>
    <mergeCell ref="BA2:BA3"/>
    <mergeCell ref="BB2:BB3"/>
    <mergeCell ref="BC2:BC3"/>
    <mergeCell ref="BD2:BD3"/>
    <mergeCell ref="BE2:BE3"/>
    <mergeCell ref="AS2:AS3"/>
    <mergeCell ref="AT2:AT3"/>
    <mergeCell ref="AU2:AU3"/>
    <mergeCell ref="AV2:AV3"/>
    <mergeCell ref="AW2:AW3"/>
    <mergeCell ref="AX2:AX3"/>
    <mergeCell ref="AB2:AB3"/>
    <mergeCell ref="AC2:AC3"/>
    <mergeCell ref="AR2:AR3"/>
    <mergeCell ref="J65:J68"/>
    <mergeCell ref="E19:E96"/>
    <mergeCell ref="BL2:BL4"/>
    <mergeCell ref="BJ2:BJ3"/>
    <mergeCell ref="BK2:BK3"/>
    <mergeCell ref="AE2:AE3"/>
    <mergeCell ref="AF2:AF3"/>
    <mergeCell ref="AH2:AH3"/>
    <mergeCell ref="AI2:AI3"/>
    <mergeCell ref="AJ2:AJ3"/>
    <mergeCell ref="AK2:AK3"/>
    <mergeCell ref="AL2:AL3"/>
    <mergeCell ref="AM2:AM3"/>
    <mergeCell ref="AN2:AN3"/>
    <mergeCell ref="AO2:AO3"/>
    <mergeCell ref="AQ2:AQ3"/>
    <mergeCell ref="L19:L23"/>
    <mergeCell ref="AI19:AI23"/>
    <mergeCell ref="AI25:AI28"/>
    <mergeCell ref="AI31:AI32"/>
    <mergeCell ref="J83:J85"/>
    <mergeCell ref="J86:J87"/>
    <mergeCell ref="J88:J95"/>
    <mergeCell ref="K19:K23"/>
    <mergeCell ref="V19:V23"/>
    <mergeCell ref="J1:X1"/>
    <mergeCell ref="AI35:AI41"/>
    <mergeCell ref="AI42:AI47"/>
    <mergeCell ref="AI52:AI56"/>
    <mergeCell ref="AI57:AI58"/>
    <mergeCell ref="AI59:AI63"/>
    <mergeCell ref="K83:K85"/>
    <mergeCell ref="K86:K87"/>
    <mergeCell ref="K88:K95"/>
    <mergeCell ref="J48:J56"/>
    <mergeCell ref="J57:J58"/>
    <mergeCell ref="J59:J63"/>
    <mergeCell ref="AI65:AI68"/>
    <mergeCell ref="AI83:AI85"/>
    <mergeCell ref="AI86:AI87"/>
    <mergeCell ref="AI88:AI95"/>
    <mergeCell ref="AI69:AI82"/>
    <mergeCell ref="T2:T3"/>
    <mergeCell ref="U2:U3"/>
    <mergeCell ref="V2:V3"/>
    <mergeCell ref="W2:W3"/>
    <mergeCell ref="Y2:Y3"/>
    <mergeCell ref="Z2:Z3"/>
    <mergeCell ref="AA2:AA3"/>
    <mergeCell ref="L31:L32"/>
    <mergeCell ref="V31:V32"/>
    <mergeCell ref="W31:W32"/>
    <mergeCell ref="U31:U32"/>
    <mergeCell ref="L35:L41"/>
    <mergeCell ref="M35:M41"/>
    <mergeCell ref="L42:L47"/>
    <mergeCell ref="L48:L56"/>
    <mergeCell ref="V49:V56"/>
    <mergeCell ref="W49:W56"/>
    <mergeCell ref="L57:L58"/>
    <mergeCell ref="V57:V58"/>
    <mergeCell ref="W57:W58"/>
    <mergeCell ref="L59:L63"/>
    <mergeCell ref="M59:M63"/>
    <mergeCell ref="V59:V63"/>
    <mergeCell ref="W59:W63"/>
    <mergeCell ref="L65:L68"/>
    <mergeCell ref="M65:M68"/>
    <mergeCell ref="L86:L87"/>
    <mergeCell ref="M86:M87"/>
    <mergeCell ref="V86:V87"/>
    <mergeCell ref="W86:W87"/>
    <mergeCell ref="L88:L95"/>
    <mergeCell ref="V88:V95"/>
    <mergeCell ref="W88:W95"/>
    <mergeCell ref="U88:U95"/>
    <mergeCell ref="L69:L82"/>
    <mergeCell ref="M69:M73"/>
    <mergeCell ref="V69:V82"/>
    <mergeCell ref="W69:W82"/>
    <mergeCell ref="L83:L85"/>
    <mergeCell ref="M83:M85"/>
    <mergeCell ref="V83:V85"/>
    <mergeCell ref="W83:W85"/>
  </mergeCells>
  <conditionalFormatting sqref="AD97:AD191">
    <cfRule type="containsText" dxfId="618" priority="243" stopIfTrue="1" operator="containsText" text="EN TERMINO">
      <formula>NOT(ISERROR(SEARCH("EN TERMINO",AD97)))</formula>
    </cfRule>
    <cfRule type="containsText" priority="244" operator="containsText" text="AMARILLO">
      <formula>NOT(ISERROR(SEARCH("AMARILLO",AD97)))</formula>
    </cfRule>
    <cfRule type="containsText" dxfId="617" priority="245" stopIfTrue="1" operator="containsText" text="ALERTA">
      <formula>NOT(ISERROR(SEARCH("ALERTA",AD97)))</formula>
    </cfRule>
    <cfRule type="containsText" dxfId="616" priority="246" stopIfTrue="1" operator="containsText" text="OK">
      <formula>NOT(ISERROR(SEARCH("OK",AD97)))</formula>
    </cfRule>
  </conditionalFormatting>
  <conditionalFormatting sqref="AG97:AG191 BH97:BH191">
    <cfRule type="containsText" dxfId="615" priority="240" operator="containsText" text="Cumplida">
      <formula>NOT(ISERROR(SEARCH("Cumplida",AG97)))</formula>
    </cfRule>
    <cfRule type="containsText" dxfId="614" priority="241" operator="containsText" text="Pendiente">
      <formula>NOT(ISERROR(SEARCH("Pendiente",AG97)))</formula>
    </cfRule>
    <cfRule type="containsText" dxfId="613" priority="242" operator="containsText" text="Cumplida">
      <formula>NOT(ISERROR(SEARCH("Cumplida",AG97)))</formula>
    </cfRule>
  </conditionalFormatting>
  <conditionalFormatting sqref="AG97:AG191 BH97:BH191">
    <cfRule type="containsText" dxfId="612" priority="239" stopIfTrue="1" operator="containsText" text="CUMPLIDA">
      <formula>NOT(ISERROR(SEARCH("CUMPLIDA",AG97)))</formula>
    </cfRule>
  </conditionalFormatting>
  <conditionalFormatting sqref="AG97:AG191 BH97:BH191">
    <cfRule type="containsText" dxfId="611" priority="238" stopIfTrue="1" operator="containsText" text="INCUMPLIDA">
      <formula>NOT(ISERROR(SEARCH("INCUMPLIDA",AG97)))</formula>
    </cfRule>
  </conditionalFormatting>
  <conditionalFormatting sqref="AD5:AD18">
    <cfRule type="containsText" dxfId="610" priority="172" stopIfTrue="1" operator="containsText" text="EN TERMINO">
      <formula>NOT(ISERROR(SEARCH("EN TERMINO",AD5)))</formula>
    </cfRule>
    <cfRule type="containsText" priority="173" operator="containsText" text="AMARILLO">
      <formula>NOT(ISERROR(SEARCH("AMARILLO",AD5)))</formula>
    </cfRule>
    <cfRule type="containsText" dxfId="609" priority="174" stopIfTrue="1" operator="containsText" text="ALERTA">
      <formula>NOT(ISERROR(SEARCH("ALERTA",AD5)))</formula>
    </cfRule>
    <cfRule type="containsText" dxfId="608" priority="175" stopIfTrue="1" operator="containsText" text="OK">
      <formula>NOT(ISERROR(SEARCH("OK",AD5)))</formula>
    </cfRule>
  </conditionalFormatting>
  <conditionalFormatting sqref="AG7:AG18 BH5:BH18 AO10:BG10 AI10:AM10">
    <cfRule type="containsText" dxfId="607" priority="169" operator="containsText" text="Cumplida">
      <formula>NOT(ISERROR(SEARCH("Cumplida",AG5)))</formula>
    </cfRule>
    <cfRule type="containsText" dxfId="606" priority="170" operator="containsText" text="Pendiente">
      <formula>NOT(ISERROR(SEARCH("Pendiente",AG5)))</formula>
    </cfRule>
    <cfRule type="containsText" dxfId="605" priority="171" operator="containsText" text="Cumplida">
      <formula>NOT(ISERROR(SEARCH("Cumplida",AG5)))</formula>
    </cfRule>
  </conditionalFormatting>
  <conditionalFormatting sqref="AG5:AG18 BH5:BH18 AO10:BG10 AI10:AM10">
    <cfRule type="containsText" dxfId="604" priority="168" stopIfTrue="1" operator="containsText" text="CUMPLIDA">
      <formula>NOT(ISERROR(SEARCH("CUMPLIDA",AG5)))</formula>
    </cfRule>
  </conditionalFormatting>
  <conditionalFormatting sqref="AG5:AG18 BH5:BH18 AO10:BG10 AI10:AM10">
    <cfRule type="containsText" dxfId="603" priority="167" stopIfTrue="1" operator="containsText" text="INCUMPLIDA">
      <formula>NOT(ISERROR(SEARCH("INCUMPLIDA",AG5)))</formula>
    </cfRule>
  </conditionalFormatting>
  <conditionalFormatting sqref="AG5:AG18">
    <cfRule type="containsText" dxfId="602" priority="166" operator="containsText" text="PENDIENTE">
      <formula>NOT(ISERROR(SEARCH("PENDIENTE",AG5)))</formula>
    </cfRule>
  </conditionalFormatting>
  <conditionalFormatting sqref="AG5:AG18">
    <cfRule type="containsText" dxfId="601" priority="165" stopIfTrue="1" operator="containsText" text="PENDIENTE">
      <formula>NOT(ISERROR(SEARCH("PENDIENTE",AG5)))</formula>
    </cfRule>
  </conditionalFormatting>
  <conditionalFormatting sqref="BJ8:BJ9 BJ11 BJ13 BJ15:BJ18">
    <cfRule type="containsText" dxfId="600" priority="162" operator="containsText" text="cerrada">
      <formula>NOT(ISERROR(SEARCH("cerrada",BJ8)))</formula>
    </cfRule>
    <cfRule type="containsText" dxfId="599" priority="163" operator="containsText" text="cerrado">
      <formula>NOT(ISERROR(SEARCH("cerrado",BJ8)))</formula>
    </cfRule>
    <cfRule type="containsText" dxfId="598" priority="164" operator="containsText" text="Abierto">
      <formula>NOT(ISERROR(SEARCH("Abierto",BJ8)))</formula>
    </cfRule>
  </conditionalFormatting>
  <conditionalFormatting sqref="BJ8:BJ9 BJ11 BJ13 BJ15:BJ18">
    <cfRule type="containsText" dxfId="597" priority="159" operator="containsText" text="cerrada">
      <formula>NOT(ISERROR(SEARCH("cerrada",BJ8)))</formula>
    </cfRule>
    <cfRule type="containsText" dxfId="596" priority="160" operator="containsText" text="cerrado">
      <formula>NOT(ISERROR(SEARCH("cerrado",BJ8)))</formula>
    </cfRule>
    <cfRule type="containsText" dxfId="595" priority="161" operator="containsText" text="Abierto">
      <formula>NOT(ISERROR(SEARCH("Abierto",BJ8)))</formula>
    </cfRule>
  </conditionalFormatting>
  <conditionalFormatting sqref="BJ5:BJ7">
    <cfRule type="containsText" dxfId="594" priority="90" operator="containsText" text="cerrada">
      <formula>NOT(ISERROR(SEARCH("cerrada",BJ5)))</formula>
    </cfRule>
    <cfRule type="containsText" dxfId="593" priority="91" operator="containsText" text="cerrado">
      <formula>NOT(ISERROR(SEARCH("cerrado",BJ5)))</formula>
    </cfRule>
    <cfRule type="containsText" dxfId="592" priority="92" operator="containsText" text="Abierto">
      <formula>NOT(ISERROR(SEARCH("Abierto",BJ5)))</formula>
    </cfRule>
  </conditionalFormatting>
  <conditionalFormatting sqref="BJ5:BJ7">
    <cfRule type="containsText" dxfId="591" priority="87" operator="containsText" text="cerrada">
      <formula>NOT(ISERROR(SEARCH("cerrada",BJ5)))</formula>
    </cfRule>
    <cfRule type="containsText" dxfId="590" priority="88" operator="containsText" text="cerrado">
      <formula>NOT(ISERROR(SEARCH("cerrado",BJ5)))</formula>
    </cfRule>
    <cfRule type="containsText" dxfId="589" priority="89" operator="containsText" text="Abierto">
      <formula>NOT(ISERROR(SEARCH("Abierto",BJ5)))</formula>
    </cfRule>
  </conditionalFormatting>
  <conditionalFormatting sqref="BJ14">
    <cfRule type="containsText" dxfId="588" priority="69" operator="containsText" text="cerrada">
      <formula>NOT(ISERROR(SEARCH("cerrada",BJ14)))</formula>
    </cfRule>
    <cfRule type="containsText" dxfId="587" priority="70" operator="containsText" text="cerrado">
      <formula>NOT(ISERROR(SEARCH("cerrado",BJ14)))</formula>
    </cfRule>
    <cfRule type="containsText" dxfId="586" priority="71" operator="containsText" text="Abierto">
      <formula>NOT(ISERROR(SEARCH("Abierto",BJ14)))</formula>
    </cfRule>
  </conditionalFormatting>
  <conditionalFormatting sqref="BJ10">
    <cfRule type="containsText" dxfId="585" priority="84" operator="containsText" text="cerrada">
      <formula>NOT(ISERROR(SEARCH("cerrada",BJ10)))</formula>
    </cfRule>
    <cfRule type="containsText" dxfId="584" priority="85" operator="containsText" text="cerrado">
      <formula>NOT(ISERROR(SEARCH("cerrado",BJ10)))</formula>
    </cfRule>
    <cfRule type="containsText" dxfId="583" priority="86" operator="containsText" text="Abierto">
      <formula>NOT(ISERROR(SEARCH("Abierto",BJ10)))</formula>
    </cfRule>
  </conditionalFormatting>
  <conditionalFormatting sqref="BJ10">
    <cfRule type="containsText" dxfId="582" priority="81" operator="containsText" text="cerrada">
      <formula>NOT(ISERROR(SEARCH("cerrada",BJ10)))</formula>
    </cfRule>
    <cfRule type="containsText" dxfId="581" priority="82" operator="containsText" text="cerrado">
      <formula>NOT(ISERROR(SEARCH("cerrado",BJ10)))</formula>
    </cfRule>
    <cfRule type="containsText" dxfId="580" priority="83" operator="containsText" text="Abierto">
      <formula>NOT(ISERROR(SEARCH("Abierto",BJ10)))</formula>
    </cfRule>
  </conditionalFormatting>
  <conditionalFormatting sqref="BJ12">
    <cfRule type="containsText" dxfId="579" priority="78" operator="containsText" text="cerrada">
      <formula>NOT(ISERROR(SEARCH("cerrada",BJ12)))</formula>
    </cfRule>
    <cfRule type="containsText" dxfId="578" priority="79" operator="containsText" text="cerrado">
      <formula>NOT(ISERROR(SEARCH("cerrado",BJ12)))</formula>
    </cfRule>
    <cfRule type="containsText" dxfId="577" priority="80" operator="containsText" text="Abierto">
      <formula>NOT(ISERROR(SEARCH("Abierto",BJ12)))</formula>
    </cfRule>
  </conditionalFormatting>
  <conditionalFormatting sqref="BJ12">
    <cfRule type="containsText" dxfId="576" priority="75" operator="containsText" text="cerrada">
      <formula>NOT(ISERROR(SEARCH("cerrada",BJ12)))</formula>
    </cfRule>
    <cfRule type="containsText" dxfId="575" priority="76" operator="containsText" text="cerrado">
      <formula>NOT(ISERROR(SEARCH("cerrado",BJ12)))</formula>
    </cfRule>
    <cfRule type="containsText" dxfId="574" priority="77" operator="containsText" text="Abierto">
      <formula>NOT(ISERROR(SEARCH("Abierto",BJ12)))</formula>
    </cfRule>
  </conditionalFormatting>
  <conditionalFormatting sqref="BJ14">
    <cfRule type="containsText" dxfId="573" priority="72" operator="containsText" text="cerrada">
      <formula>NOT(ISERROR(SEARCH("cerrada",BJ14)))</formula>
    </cfRule>
    <cfRule type="containsText" dxfId="572" priority="73" operator="containsText" text="cerrado">
      <formula>NOT(ISERROR(SEARCH("cerrado",BJ14)))</formula>
    </cfRule>
    <cfRule type="containsText" dxfId="571" priority="74" operator="containsText" text="Abierto">
      <formula>NOT(ISERROR(SEARCH("Abierto",BJ14)))</formula>
    </cfRule>
  </conditionalFormatting>
  <conditionalFormatting sqref="AV16:AV17">
    <cfRule type="containsText" dxfId="570" priority="64" stopIfTrue="1" operator="containsText" text="EN TERMINO">
      <formula>NOT(ISERROR(SEARCH("EN TERMINO",AV16)))</formula>
    </cfRule>
    <cfRule type="containsText" priority="65" operator="containsText" text="AMARILLO">
      <formula>NOT(ISERROR(SEARCH("AMARILLO",AV16)))</formula>
    </cfRule>
    <cfRule type="containsText" dxfId="569" priority="66" stopIfTrue="1" operator="containsText" text="ALERTA">
      <formula>NOT(ISERROR(SEARCH("ALERTA",AV16)))</formula>
    </cfRule>
    <cfRule type="containsText" dxfId="568" priority="67" stopIfTrue="1" operator="containsText" text="OK">
      <formula>NOT(ISERROR(SEARCH("OK",AV16)))</formula>
    </cfRule>
  </conditionalFormatting>
  <conditionalFormatting sqref="AV16:AV17">
    <cfRule type="dataBar" priority="68">
      <dataBar>
        <cfvo type="min"/>
        <cfvo type="max"/>
        <color rgb="FF638EC6"/>
      </dataBar>
    </cfRule>
  </conditionalFormatting>
  <conditionalFormatting sqref="AV16:AV17">
    <cfRule type="containsText" dxfId="567" priority="60" stopIfTrue="1" operator="containsText" text="EN TERMINO">
      <formula>NOT(ISERROR(SEARCH("EN TERMINO",AV16)))</formula>
    </cfRule>
    <cfRule type="containsText" priority="61" operator="containsText" text="AMARILLO">
      <formula>NOT(ISERROR(SEARCH("AMARILLO",AV16)))</formula>
    </cfRule>
    <cfRule type="containsText" dxfId="566" priority="62" stopIfTrue="1" operator="containsText" text="ALERTA">
      <formula>NOT(ISERROR(SEARCH("ALERTA",AV16)))</formula>
    </cfRule>
    <cfRule type="containsText" dxfId="565" priority="63" stopIfTrue="1" operator="containsText" text="OK">
      <formula>NOT(ISERROR(SEARCH("OK",AV16)))</formula>
    </cfRule>
  </conditionalFormatting>
  <conditionalFormatting sqref="AV16:AV17">
    <cfRule type="dataBar" priority="59">
      <dataBar>
        <cfvo type="min"/>
        <cfvo type="max"/>
        <color rgb="FF638EC6"/>
      </dataBar>
    </cfRule>
  </conditionalFormatting>
  <conditionalFormatting sqref="AY16:AY17">
    <cfRule type="containsText" dxfId="564" priority="58" stopIfTrue="1" operator="containsText" text="CUMPLIDA">
      <formula>NOT(ISERROR(SEARCH("CUMPLIDA",AY16)))</formula>
    </cfRule>
  </conditionalFormatting>
  <conditionalFormatting sqref="AY16:AY17">
    <cfRule type="containsText" dxfId="563" priority="57" stopIfTrue="1" operator="containsText" text="INCUMPLIDA">
      <formula>NOT(ISERROR(SEARCH("INCUMPLIDA",AY16)))</formula>
    </cfRule>
  </conditionalFormatting>
  <conditionalFormatting sqref="AY16:AY17">
    <cfRule type="containsText" dxfId="562" priority="56" stopIfTrue="1" operator="containsText" text="PENDIENTE">
      <formula>NOT(ISERROR(SEARCH("PENDIENTE",AY16)))</formula>
    </cfRule>
  </conditionalFormatting>
  <conditionalFormatting sqref="AD29:AD96">
    <cfRule type="containsText" dxfId="561" priority="52" stopIfTrue="1" operator="containsText" text="EN TERMINO">
      <formula>NOT(ISERROR(SEARCH("EN TERMINO",AD29)))</formula>
    </cfRule>
    <cfRule type="containsText" priority="53" operator="containsText" text="AMARILLO">
      <formula>NOT(ISERROR(SEARCH("AMARILLO",AD29)))</formula>
    </cfRule>
    <cfRule type="containsText" dxfId="560" priority="54" stopIfTrue="1" operator="containsText" text="ALERTA">
      <formula>NOT(ISERROR(SEARCH("ALERTA",AD29)))</formula>
    </cfRule>
    <cfRule type="containsText" dxfId="559" priority="55" stopIfTrue="1" operator="containsText" text="OK">
      <formula>NOT(ISERROR(SEARCH("OK",AD29)))</formula>
    </cfRule>
  </conditionalFormatting>
  <conditionalFormatting sqref="AG56:AG96 AS59">
    <cfRule type="containsText" dxfId="558" priority="49" operator="containsText" text="Cumplida">
      <formula>NOT(ISERROR(SEARCH("Cumplida",AG56)))</formula>
    </cfRule>
    <cfRule type="containsText" dxfId="557" priority="50" operator="containsText" text="Pendiente">
      <formula>NOT(ISERROR(SEARCH("Pendiente",AG56)))</formula>
    </cfRule>
    <cfRule type="containsText" dxfId="556" priority="51" operator="containsText" text="Cumplida">
      <formula>NOT(ISERROR(SEARCH("Cumplida",AG56)))</formula>
    </cfRule>
  </conditionalFormatting>
  <conditionalFormatting sqref="AG30:AG47 AG49:AG96 AS59">
    <cfRule type="containsText" dxfId="555" priority="48" stopIfTrue="1" operator="containsText" text="CUMPLIDA">
      <formula>NOT(ISERROR(SEARCH("CUMPLIDA",AG30)))</formula>
    </cfRule>
  </conditionalFormatting>
  <conditionalFormatting sqref="AG30:AG47 AG49:AG96 AS59">
    <cfRule type="containsText" dxfId="554" priority="47" stopIfTrue="1" operator="containsText" text="INCUMPLIDA">
      <formula>NOT(ISERROR(SEARCH("INCUMPLIDA",AG30)))</formula>
    </cfRule>
  </conditionalFormatting>
  <conditionalFormatting sqref="AG48 AG29:AG30 AG33:AG36 AG42 AG50">
    <cfRule type="containsText" dxfId="553" priority="46" operator="containsText" text="PENDIENTE">
      <formula>NOT(ISERROR(SEARCH("PENDIENTE",AG29)))</formula>
    </cfRule>
  </conditionalFormatting>
  <conditionalFormatting sqref="AD19:AD28">
    <cfRule type="containsText" dxfId="552" priority="42" stopIfTrue="1" operator="containsText" text="EN TERMINO">
      <formula>NOT(ISERROR(SEARCH("EN TERMINO",AD19)))</formula>
    </cfRule>
    <cfRule type="containsText" priority="43" operator="containsText" text="AMARILLO">
      <formula>NOT(ISERROR(SEARCH("AMARILLO",AD19)))</formula>
    </cfRule>
    <cfRule type="containsText" dxfId="551" priority="44" stopIfTrue="1" operator="containsText" text="ALERTA">
      <formula>NOT(ISERROR(SEARCH("ALERTA",AD19)))</formula>
    </cfRule>
    <cfRule type="containsText" dxfId="550" priority="45" stopIfTrue="1" operator="containsText" text="OK">
      <formula>NOT(ISERROR(SEARCH("OK",AD19)))</formula>
    </cfRule>
  </conditionalFormatting>
  <conditionalFormatting sqref="AG19:AG28">
    <cfRule type="containsText" dxfId="549" priority="41" stopIfTrue="1" operator="containsText" text="CUMPLIDA">
      <formula>NOT(ISERROR(SEARCH("CUMPLIDA",AG19)))</formula>
    </cfRule>
  </conditionalFormatting>
  <conditionalFormatting sqref="AG19:AG28">
    <cfRule type="containsText" dxfId="548" priority="40" stopIfTrue="1" operator="containsText" text="INCUMPLIDA">
      <formula>NOT(ISERROR(SEARCH("INCUMPLIDA",AG19)))</formula>
    </cfRule>
  </conditionalFormatting>
  <conditionalFormatting sqref="AG19 AG25">
    <cfRule type="containsText" dxfId="547" priority="39" operator="containsText" text="PENDIENTE">
      <formula>NOT(ISERROR(SEARCH("PENDIENTE",AG19)))</formula>
    </cfRule>
  </conditionalFormatting>
  <conditionalFormatting sqref="AP19:AP23">
    <cfRule type="containsText" dxfId="546" priority="38" stopIfTrue="1" operator="containsText" text="CUMPLIDA">
      <formula>NOT(ISERROR(SEARCH("CUMPLIDA",AP19)))</formula>
    </cfRule>
  </conditionalFormatting>
  <conditionalFormatting sqref="AP19:AP23">
    <cfRule type="containsText" dxfId="545" priority="37" stopIfTrue="1" operator="containsText" text="INCUMPLIDA">
      <formula>NOT(ISERROR(SEARCH("INCUMPLIDA",AP19)))</formula>
    </cfRule>
  </conditionalFormatting>
  <conditionalFormatting sqref="AP19:AP23">
    <cfRule type="containsText" dxfId="544" priority="36" stopIfTrue="1" operator="containsText" text="PENDIENTE">
      <formula>NOT(ISERROR(SEARCH("PENDIENTE",AP19)))</formula>
    </cfRule>
  </conditionalFormatting>
  <conditionalFormatting sqref="AM19:AM96">
    <cfRule type="containsText" dxfId="543" priority="32" stopIfTrue="1" operator="containsText" text="EN TERMINO">
      <formula>NOT(ISERROR(SEARCH("EN TERMINO",AM19)))</formula>
    </cfRule>
    <cfRule type="containsText" priority="33" operator="containsText" text="AMARILLO">
      <formula>NOT(ISERROR(SEARCH("AMARILLO",AM19)))</formula>
    </cfRule>
    <cfRule type="containsText" dxfId="542" priority="34" stopIfTrue="1" operator="containsText" text="ALERTA">
      <formula>NOT(ISERROR(SEARCH("ALERTA",AM19)))</formula>
    </cfRule>
    <cfRule type="containsText" dxfId="541" priority="35" stopIfTrue="1" operator="containsText" text="OK">
      <formula>NOT(ISERROR(SEARCH("OK",AM19)))</formula>
    </cfRule>
  </conditionalFormatting>
  <conditionalFormatting sqref="BE19:BE96 AV19:AV96">
    <cfRule type="containsText" dxfId="540" priority="27" stopIfTrue="1" operator="containsText" text="EN TERMINO">
      <formula>NOT(ISERROR(SEARCH("EN TERMINO",AV19)))</formula>
    </cfRule>
    <cfRule type="containsText" priority="28" operator="containsText" text="AMARILLO">
      <formula>NOT(ISERROR(SEARCH("AMARILLO",AV19)))</formula>
    </cfRule>
    <cfRule type="containsText" dxfId="539" priority="29" stopIfTrue="1" operator="containsText" text="ALERTA">
      <formula>NOT(ISERROR(SEARCH("ALERTA",AV19)))</formula>
    </cfRule>
    <cfRule type="containsText" dxfId="538" priority="30" stopIfTrue="1" operator="containsText" text="OK">
      <formula>NOT(ISERROR(SEARCH("OK",AV19)))</formula>
    </cfRule>
  </conditionalFormatting>
  <conditionalFormatting sqref="BH19:BH96">
    <cfRule type="containsText" dxfId="537" priority="24" operator="containsText" text="Cumplida">
      <formula>NOT(ISERROR(SEARCH("Cumplida",BH19)))</formula>
    </cfRule>
    <cfRule type="containsText" dxfId="536" priority="25" operator="containsText" text="Pendiente">
      <formula>NOT(ISERROR(SEARCH("Pendiente",BH19)))</formula>
    </cfRule>
    <cfRule type="containsText" dxfId="535" priority="26" operator="containsText" text="Cumplida">
      <formula>NOT(ISERROR(SEARCH("Cumplida",BH19)))</formula>
    </cfRule>
  </conditionalFormatting>
  <conditionalFormatting sqref="BH19:BH96">
    <cfRule type="containsText" dxfId="534" priority="23" stopIfTrue="1" operator="containsText" text="CUMPLIDA">
      <formula>NOT(ISERROR(SEARCH("CUMPLIDA",BH19)))</formula>
    </cfRule>
  </conditionalFormatting>
  <conditionalFormatting sqref="BJ19:BJ96">
    <cfRule type="containsText" dxfId="533" priority="20" operator="containsText" text="cerrada">
      <formula>NOT(ISERROR(SEARCH("cerrada",BJ19)))</formula>
    </cfRule>
    <cfRule type="containsText" dxfId="532" priority="21" operator="containsText" text="cerrado">
      <formula>NOT(ISERROR(SEARCH("cerrado",BJ19)))</formula>
    </cfRule>
    <cfRule type="containsText" dxfId="531" priority="22" operator="containsText" text="Abierto">
      <formula>NOT(ISERROR(SEARCH("Abierto",BJ19)))</formula>
    </cfRule>
  </conditionalFormatting>
  <conditionalFormatting sqref="BE19:BE96">
    <cfRule type="dataBar" priority="19">
      <dataBar>
        <cfvo type="min"/>
        <cfvo type="max"/>
        <color rgb="FF638EC6"/>
      </dataBar>
    </cfRule>
  </conditionalFormatting>
  <conditionalFormatting sqref="BH19:BH96">
    <cfRule type="containsText" dxfId="530" priority="18" stopIfTrue="1" operator="containsText" text="INCUMPLIDA">
      <formula>NOT(ISERROR(SEARCH("INCUMPLIDA",BH19)))</formula>
    </cfRule>
  </conditionalFormatting>
  <conditionalFormatting sqref="AV19:AV96">
    <cfRule type="dataBar" priority="31">
      <dataBar>
        <cfvo type="min"/>
        <cfvo type="max"/>
        <color rgb="FF638EC6"/>
      </dataBar>
    </cfRule>
  </conditionalFormatting>
  <conditionalFormatting sqref="BE19:BE96 AV19:AV96">
    <cfRule type="containsText" dxfId="529" priority="14" stopIfTrue="1" operator="containsText" text="EN TERMINO">
      <formula>NOT(ISERROR(SEARCH("EN TERMINO",AV19)))</formula>
    </cfRule>
    <cfRule type="containsText" priority="15" operator="containsText" text="AMARILLO">
      <formula>NOT(ISERROR(SEARCH("AMARILLO",AV19)))</formula>
    </cfRule>
    <cfRule type="containsText" dxfId="528" priority="16" stopIfTrue="1" operator="containsText" text="ALERTA">
      <formula>NOT(ISERROR(SEARCH("ALERTA",AV19)))</formula>
    </cfRule>
    <cfRule type="containsText" dxfId="527" priority="17" stopIfTrue="1" operator="containsText" text="OK">
      <formula>NOT(ISERROR(SEARCH("OK",AV19)))</formula>
    </cfRule>
  </conditionalFormatting>
  <conditionalFormatting sqref="BH19:BH96">
    <cfRule type="containsText" dxfId="526" priority="11" operator="containsText" text="Cumplida">
      <formula>NOT(ISERROR(SEARCH("Cumplida",BH19)))</formula>
    </cfRule>
    <cfRule type="containsText" dxfId="525" priority="12" operator="containsText" text="Pendiente">
      <formula>NOT(ISERROR(SEARCH("Pendiente",BH19)))</formula>
    </cfRule>
    <cfRule type="containsText" dxfId="524" priority="13" operator="containsText" text="Cumplida">
      <formula>NOT(ISERROR(SEARCH("Cumplida",BH19)))</formula>
    </cfRule>
  </conditionalFormatting>
  <conditionalFormatting sqref="BH19:BH96">
    <cfRule type="containsText" dxfId="523" priority="10" stopIfTrue="1" operator="containsText" text="CUMPLIDA">
      <formula>NOT(ISERROR(SEARCH("CUMPLIDA",BH19)))</formula>
    </cfRule>
  </conditionalFormatting>
  <conditionalFormatting sqref="BJ19:BJ96">
    <cfRule type="containsText" dxfId="522" priority="7" operator="containsText" text="cerrada">
      <formula>NOT(ISERROR(SEARCH("cerrada",BJ19)))</formula>
    </cfRule>
    <cfRule type="containsText" dxfId="521" priority="8" operator="containsText" text="cerrado">
      <formula>NOT(ISERROR(SEARCH("cerrado",BJ19)))</formula>
    </cfRule>
    <cfRule type="containsText" dxfId="520" priority="9" operator="containsText" text="Abierto">
      <formula>NOT(ISERROR(SEARCH("Abierto",BJ19)))</formula>
    </cfRule>
  </conditionalFormatting>
  <conditionalFormatting sqref="BE19:BE96">
    <cfRule type="dataBar" priority="6">
      <dataBar>
        <cfvo type="min"/>
        <cfvo type="max"/>
        <color rgb="FF638EC6"/>
      </dataBar>
    </cfRule>
  </conditionalFormatting>
  <conditionalFormatting sqref="BH19:BH96">
    <cfRule type="containsText" dxfId="519" priority="5" stopIfTrue="1" operator="containsText" text="INCUMPLIDA">
      <formula>NOT(ISERROR(SEARCH("INCUMPLIDA",BH19)))</formula>
    </cfRule>
  </conditionalFormatting>
  <conditionalFormatting sqref="AV19:AV96">
    <cfRule type="dataBar" priority="4">
      <dataBar>
        <cfvo type="min"/>
        <cfvo type="max"/>
        <color rgb="FF638EC6"/>
      </dataBar>
    </cfRule>
  </conditionalFormatting>
  <conditionalFormatting sqref="AY19:AY96">
    <cfRule type="containsText" dxfId="518" priority="3" stopIfTrue="1" operator="containsText" text="CUMPLIDA">
      <formula>NOT(ISERROR(SEARCH("CUMPLIDA",AY19)))</formula>
    </cfRule>
  </conditionalFormatting>
  <conditionalFormatting sqref="AY19:AY96">
    <cfRule type="containsText" dxfId="517" priority="2" stopIfTrue="1" operator="containsText" text="INCUMPLIDA">
      <formula>NOT(ISERROR(SEARCH("INCUMPLIDA",AY19)))</formula>
    </cfRule>
  </conditionalFormatting>
  <conditionalFormatting sqref="AY19:AY96">
    <cfRule type="containsText" dxfId="516" priority="1" stopIfTrue="1" operator="containsText" text="PENDIENTE">
      <formula>NOT(ISERROR(SEARCH("PENDIENTE",AY19)))</formula>
    </cfRule>
  </conditionalFormatting>
  <dataValidations count="12">
    <dataValidation type="list" allowBlank="1" showInputMessage="1" showErrorMessage="1" sqref="P127:P146 H147:H154 P155:P191 H108:H126 P100:P112 H97:H99 P5:P96">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W7:X13 AE25 AE42 AE19 AE29:AE36">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5:I14 I16:I18">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12:S14 S5:S10 L12 L10 K12:K14 K5:K1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5:J6 K11 S11 J8:J18">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14 L7 L1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 M7:M14">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X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7:V14 W14:X14 V6:X6 V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5:L6 L8:L9 L11 L13">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91"/>
  <sheetViews>
    <sheetView zoomScale="73" zoomScaleNormal="73" workbookViewId="0">
      <pane xSplit="12" ySplit="2" topLeftCell="AR3" activePane="bottomRight" state="frozen"/>
      <selection pane="topRight" activeCell="M1" sqref="M1"/>
      <selection pane="bottomLeft" activeCell="A3" sqref="A3"/>
      <selection pane="bottomRight" activeCell="AX7" sqref="AX7"/>
    </sheetView>
  </sheetViews>
  <sheetFormatPr baseColWidth="10" defaultRowHeight="69" customHeight="1" outlineLevelCol="1" x14ac:dyDescent="0.25"/>
  <cols>
    <col min="1" max="7" width="11.42578125" style="1" customWidth="1" outlineLevel="1"/>
    <col min="8" max="8" width="9.42578125" style="1" customWidth="1"/>
    <col min="9" max="11" width="11.42578125" style="1" customWidth="1"/>
    <col min="12" max="22" width="11.42578125" style="1"/>
    <col min="23" max="23" width="12" style="1" customWidth="1"/>
    <col min="24" max="24" width="15.85546875" style="739" customWidth="1"/>
    <col min="25" max="31" width="11.42578125" style="1"/>
    <col min="32" max="33" width="12.85546875" style="1" customWidth="1"/>
    <col min="34" max="51" width="11.42578125" style="1" customWidth="1"/>
    <col min="52" max="60" width="11.42578125" style="1" hidden="1" customWidth="1" outlineLevel="1"/>
    <col min="61" max="61" width="11.42578125" style="1" collapsed="1"/>
    <col min="62" max="16384" width="11.42578125" style="1"/>
  </cols>
  <sheetData>
    <row r="1" spans="1:64"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887"/>
      <c r="Y1" s="901" t="s">
        <v>858</v>
      </c>
      <c r="Z1" s="901"/>
      <c r="AA1" s="901"/>
      <c r="AB1" s="901"/>
      <c r="AC1" s="901"/>
      <c r="AD1" s="901"/>
      <c r="AE1" s="901"/>
      <c r="AF1" s="901"/>
      <c r="AG1" s="901"/>
      <c r="AH1" s="899" t="s">
        <v>860</v>
      </c>
      <c r="AI1" s="899"/>
      <c r="AJ1" s="899"/>
      <c r="AK1" s="899"/>
      <c r="AL1" s="899"/>
      <c r="AM1" s="899"/>
      <c r="AN1" s="899"/>
      <c r="AO1" s="899"/>
      <c r="AP1" s="344"/>
      <c r="AQ1" s="926" t="s">
        <v>861</v>
      </c>
      <c r="AR1" s="926"/>
      <c r="AS1" s="926"/>
      <c r="AT1" s="926"/>
      <c r="AU1" s="926"/>
      <c r="AV1" s="926"/>
      <c r="AW1" s="926"/>
      <c r="AX1" s="926"/>
      <c r="AY1" s="349"/>
      <c r="AZ1" s="920" t="s">
        <v>1104</v>
      </c>
      <c r="BA1" s="920"/>
      <c r="BB1" s="920"/>
      <c r="BC1" s="920"/>
      <c r="BD1" s="920"/>
      <c r="BE1" s="920"/>
      <c r="BF1" s="920"/>
      <c r="BG1" s="920"/>
      <c r="BH1" s="954" t="s">
        <v>2</v>
      </c>
      <c r="BI1" s="954"/>
      <c r="BJ1" s="954"/>
      <c r="BK1" s="954"/>
      <c r="BL1" s="954"/>
    </row>
    <row r="2" spans="1:64"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749"/>
      <c r="Y2" s="900" t="s">
        <v>77</v>
      </c>
      <c r="Z2" s="900" t="s">
        <v>24</v>
      </c>
      <c r="AA2" s="900" t="s">
        <v>25</v>
      </c>
      <c r="AB2" s="900" t="s">
        <v>26</v>
      </c>
      <c r="AC2" s="900" t="s">
        <v>73</v>
      </c>
      <c r="AD2" s="900" t="s">
        <v>27</v>
      </c>
      <c r="AE2" s="900" t="s">
        <v>28</v>
      </c>
      <c r="AF2" s="900" t="s">
        <v>29</v>
      </c>
      <c r="AG2" s="345"/>
      <c r="AH2" s="898" t="s">
        <v>30</v>
      </c>
      <c r="AI2" s="898" t="s">
        <v>31</v>
      </c>
      <c r="AJ2" s="898" t="s">
        <v>32</v>
      </c>
      <c r="AK2" s="898" t="s">
        <v>33</v>
      </c>
      <c r="AL2" s="898" t="s">
        <v>74</v>
      </c>
      <c r="AM2" s="898" t="s">
        <v>34</v>
      </c>
      <c r="AN2" s="898" t="s">
        <v>35</v>
      </c>
      <c r="AO2" s="898" t="s">
        <v>36</v>
      </c>
      <c r="AP2" s="346"/>
      <c r="AQ2" s="904" t="s">
        <v>37</v>
      </c>
      <c r="AR2" s="904" t="s">
        <v>38</v>
      </c>
      <c r="AS2" s="904" t="s">
        <v>39</v>
      </c>
      <c r="AT2" s="904" t="s">
        <v>40</v>
      </c>
      <c r="AU2" s="904" t="s">
        <v>75</v>
      </c>
      <c r="AV2" s="904" t="s">
        <v>41</v>
      </c>
      <c r="AW2" s="904" t="s">
        <v>42</v>
      </c>
      <c r="AX2" s="904" t="s">
        <v>43</v>
      </c>
      <c r="AY2" s="350"/>
      <c r="AZ2" s="889" t="s">
        <v>37</v>
      </c>
      <c r="BA2" s="889" t="s">
        <v>38</v>
      </c>
      <c r="BB2" s="889" t="s">
        <v>39</v>
      </c>
      <c r="BC2" s="889" t="s">
        <v>40</v>
      </c>
      <c r="BD2" s="889" t="s">
        <v>76</v>
      </c>
      <c r="BE2" s="889" t="s">
        <v>41</v>
      </c>
      <c r="BF2" s="889" t="s">
        <v>42</v>
      </c>
      <c r="BG2" s="889" t="s">
        <v>43</v>
      </c>
      <c r="BH2" s="903" t="s">
        <v>44</v>
      </c>
      <c r="BI2" s="903" t="s">
        <v>859</v>
      </c>
      <c r="BJ2" s="903" t="s">
        <v>46</v>
      </c>
      <c r="BK2" s="903" t="s">
        <v>47</v>
      </c>
      <c r="BL2" s="902" t="s">
        <v>48</v>
      </c>
    </row>
    <row r="3" spans="1:64"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749" t="s">
        <v>1171</v>
      </c>
      <c r="Y3" s="900"/>
      <c r="Z3" s="900"/>
      <c r="AA3" s="900"/>
      <c r="AB3" s="900"/>
      <c r="AC3" s="900"/>
      <c r="AD3" s="900"/>
      <c r="AE3" s="900"/>
      <c r="AF3" s="900"/>
      <c r="AG3" s="345" t="s">
        <v>44</v>
      </c>
      <c r="AH3" s="898"/>
      <c r="AI3" s="898"/>
      <c r="AJ3" s="898"/>
      <c r="AK3" s="898"/>
      <c r="AL3" s="898"/>
      <c r="AM3" s="898"/>
      <c r="AN3" s="898"/>
      <c r="AO3" s="898"/>
      <c r="AP3" s="346" t="s">
        <v>44</v>
      </c>
      <c r="AQ3" s="904"/>
      <c r="AR3" s="904"/>
      <c r="AS3" s="904"/>
      <c r="AT3" s="904"/>
      <c r="AU3" s="904"/>
      <c r="AV3" s="904"/>
      <c r="AW3" s="904"/>
      <c r="AX3" s="904"/>
      <c r="AY3" s="350" t="s">
        <v>44</v>
      </c>
      <c r="AZ3" s="889"/>
      <c r="BA3" s="889"/>
      <c r="BB3" s="889"/>
      <c r="BC3" s="889"/>
      <c r="BD3" s="889"/>
      <c r="BE3" s="889"/>
      <c r="BF3" s="889"/>
      <c r="BG3" s="889"/>
      <c r="BH3" s="903"/>
      <c r="BI3" s="903"/>
      <c r="BJ3" s="903"/>
      <c r="BK3" s="903"/>
      <c r="BL3" s="902"/>
    </row>
    <row r="4" spans="1:64"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450" t="s">
        <v>51</v>
      </c>
      <c r="Y4" s="3" t="s">
        <v>51</v>
      </c>
      <c r="Z4" s="3" t="s">
        <v>64</v>
      </c>
      <c r="AA4" s="3" t="s">
        <v>65</v>
      </c>
      <c r="AB4" s="3" t="s">
        <v>66</v>
      </c>
      <c r="AC4" s="3" t="s">
        <v>66</v>
      </c>
      <c r="AD4" s="3" t="s">
        <v>60</v>
      </c>
      <c r="AE4" s="3" t="s">
        <v>67</v>
      </c>
      <c r="AF4" s="3" t="s">
        <v>52</v>
      </c>
      <c r="AG4" s="3" t="s">
        <v>68</v>
      </c>
      <c r="AH4" s="4" t="s">
        <v>51</v>
      </c>
      <c r="AI4" s="4" t="s">
        <v>64</v>
      </c>
      <c r="AJ4" s="4" t="s">
        <v>65</v>
      </c>
      <c r="AK4" s="4" t="s">
        <v>66</v>
      </c>
      <c r="AL4" s="4" t="s">
        <v>66</v>
      </c>
      <c r="AM4" s="4" t="s">
        <v>60</v>
      </c>
      <c r="AN4" s="4" t="s">
        <v>67</v>
      </c>
      <c r="AO4" s="4" t="s">
        <v>52</v>
      </c>
      <c r="AP4" s="4"/>
      <c r="AQ4" s="348" t="s">
        <v>51</v>
      </c>
      <c r="AR4" s="348" t="s">
        <v>64</v>
      </c>
      <c r="AS4" s="348" t="s">
        <v>65</v>
      </c>
      <c r="AT4" s="348" t="s">
        <v>66</v>
      </c>
      <c r="AU4" s="348" t="s">
        <v>66</v>
      </c>
      <c r="AV4" s="348" t="s">
        <v>60</v>
      </c>
      <c r="AW4" s="348" t="s">
        <v>67</v>
      </c>
      <c r="AX4" s="348" t="s">
        <v>52</v>
      </c>
      <c r="AY4" s="348"/>
      <c r="AZ4" s="351" t="s">
        <v>51</v>
      </c>
      <c r="BA4" s="351" t="s">
        <v>64</v>
      </c>
      <c r="BB4" s="351" t="s">
        <v>65</v>
      </c>
      <c r="BC4" s="351" t="s">
        <v>66</v>
      </c>
      <c r="BD4" s="351" t="s">
        <v>66</v>
      </c>
      <c r="BE4" s="351" t="s">
        <v>60</v>
      </c>
      <c r="BF4" s="351" t="s">
        <v>67</v>
      </c>
      <c r="BG4" s="351" t="s">
        <v>52</v>
      </c>
      <c r="BH4" s="347" t="s">
        <v>68</v>
      </c>
      <c r="BI4" s="347"/>
      <c r="BJ4" s="398" t="s">
        <v>68</v>
      </c>
      <c r="BK4" s="347"/>
      <c r="BL4" s="902"/>
    </row>
    <row r="5" spans="1:64" s="464" customFormat="1" ht="35.1" customHeight="1" x14ac:dyDescent="0.2">
      <c r="A5" s="454"/>
      <c r="B5" s="454"/>
      <c r="C5" s="453" t="s">
        <v>154</v>
      </c>
      <c r="D5" s="454"/>
      <c r="E5" s="910" t="s">
        <v>360</v>
      </c>
      <c r="F5" s="454"/>
      <c r="G5" s="454">
        <v>1</v>
      </c>
      <c r="H5" s="455" t="s">
        <v>722</v>
      </c>
      <c r="I5" s="575" t="s">
        <v>363</v>
      </c>
      <c r="J5" s="454"/>
      <c r="K5" s="454"/>
      <c r="L5" s="454"/>
      <c r="M5" s="454">
        <v>1</v>
      </c>
      <c r="N5" s="453" t="s">
        <v>69</v>
      </c>
      <c r="O5" s="453" t="str">
        <f>IF(H5="","",VLOOKUP(H5,'[1]Procedimientos Publicar'!$C$6:$E$85,3,FALSE))</f>
        <v>SECRETARIA GENERAL</v>
      </c>
      <c r="P5" s="359" t="s">
        <v>361</v>
      </c>
      <c r="Q5" s="454"/>
      <c r="R5" s="454"/>
      <c r="S5" s="454"/>
      <c r="T5" s="457">
        <v>1</v>
      </c>
      <c r="U5" s="454"/>
      <c r="V5" s="454"/>
      <c r="W5" s="454"/>
      <c r="X5" s="454"/>
      <c r="Y5" s="458">
        <v>43830</v>
      </c>
      <c r="Z5" s="466"/>
      <c r="AA5" s="454"/>
      <c r="AB5" s="459"/>
      <c r="AC5" s="577"/>
      <c r="AD5" s="460"/>
      <c r="AG5" s="462"/>
      <c r="AH5" s="5">
        <v>44012</v>
      </c>
      <c r="AN5" s="635" t="s">
        <v>1108</v>
      </c>
      <c r="BH5" s="741"/>
      <c r="BJ5" s="467" t="s">
        <v>1064</v>
      </c>
    </row>
    <row r="6" spans="1:64" s="464" customFormat="1" ht="35.1" customHeight="1" x14ac:dyDescent="0.25">
      <c r="A6" s="454"/>
      <c r="B6" s="454"/>
      <c r="C6" s="453" t="s">
        <v>154</v>
      </c>
      <c r="D6" s="454"/>
      <c r="E6" s="910"/>
      <c r="F6" s="454"/>
      <c r="G6" s="454">
        <v>2</v>
      </c>
      <c r="H6" s="455" t="s">
        <v>722</v>
      </c>
      <c r="I6" s="578" t="s">
        <v>364</v>
      </c>
      <c r="J6" s="152" t="s">
        <v>371</v>
      </c>
      <c r="K6" s="161" t="s">
        <v>374</v>
      </c>
      <c r="L6" s="153" t="s">
        <v>378</v>
      </c>
      <c r="M6" s="154">
        <v>1</v>
      </c>
      <c r="N6" s="453" t="s">
        <v>69</v>
      </c>
      <c r="O6" s="453" t="str">
        <f>IF(H6="","",VLOOKUP(H6,'[1]Procedimientos Publicar'!$C$6:$E$85,3,FALSE))</f>
        <v>SECRETARIA GENERAL</v>
      </c>
      <c r="P6" s="453" t="s">
        <v>361</v>
      </c>
      <c r="Q6" s="454"/>
      <c r="R6" s="454"/>
      <c r="S6" s="454"/>
      <c r="T6" s="457">
        <v>1</v>
      </c>
      <c r="U6" s="161" t="s">
        <v>374</v>
      </c>
      <c r="V6" s="162">
        <v>43556</v>
      </c>
      <c r="W6" s="162">
        <v>43617</v>
      </c>
      <c r="X6" s="162"/>
      <c r="Y6" s="458">
        <v>43830</v>
      </c>
      <c r="Z6" s="161" t="s">
        <v>381</v>
      </c>
      <c r="AA6" s="454">
        <v>1</v>
      </c>
      <c r="AB6" s="459">
        <f t="shared" ref="AB6:AB49" si="0">(IF(AA6="","",IF(OR($M6=0,$M6="",$Y6=""),"",AA6/$M6)))</f>
        <v>1</v>
      </c>
      <c r="AC6" s="577">
        <f t="shared" ref="AC6:AC49" si="1">(IF(OR($T6="",AB6=""),"",IF(OR($T6=0,AB6=0),0,IF((AB6*100%)/$T6&gt;100%,100%,(AB6*100%)/$T6))))</f>
        <v>1</v>
      </c>
      <c r="AD6" s="460" t="str">
        <f t="shared" ref="AD6:AD49" si="2">IF(AA6="","",IF(AC6&lt;100%, IF(AC6&lt;25%, "ALERTA","EN TERMINO"), IF(AC6=100%, "OK", "EN TERMINO")))</f>
        <v>OK</v>
      </c>
      <c r="AG6" s="462" t="str">
        <f t="shared" ref="AG6:AG49" si="3">IF(AC6=100%,IF(AC6&gt;25%,"CUMPLIDA","PENDIENTE"),IF(AC6&lt;25%,"INCUMPLIDA","PENDIENTE"))</f>
        <v>CUMPLIDA</v>
      </c>
      <c r="BH6" s="462" t="str">
        <f>IF(AC6=100%,"CUMPLIDA","INCUMPLIDA")</f>
        <v>CUMPLIDA</v>
      </c>
      <c r="BJ6" s="467" t="str">
        <f>IF(AG6="CUMPLIDA","CERRADO","ABIERTO")</f>
        <v>CERRADO</v>
      </c>
    </row>
    <row r="7" spans="1:64" s="464" customFormat="1" ht="35.1" customHeight="1" x14ac:dyDescent="0.25">
      <c r="A7" s="454"/>
      <c r="B7" s="454"/>
      <c r="C7" s="453" t="s">
        <v>154</v>
      </c>
      <c r="D7" s="454"/>
      <c r="E7" s="910"/>
      <c r="F7" s="454"/>
      <c r="G7" s="454">
        <v>3</v>
      </c>
      <c r="H7" s="455" t="s">
        <v>722</v>
      </c>
      <c r="I7" s="578" t="s">
        <v>365</v>
      </c>
      <c r="J7" s="152" t="s">
        <v>372</v>
      </c>
      <c r="K7" s="155" t="s">
        <v>375</v>
      </c>
      <c r="L7" s="610" t="s">
        <v>379</v>
      </c>
      <c r="M7" s="156">
        <v>1</v>
      </c>
      <c r="N7" s="453" t="s">
        <v>69</v>
      </c>
      <c r="O7" s="453" t="str">
        <f>IF(H7="","",VLOOKUP(H7,'[1]Procedimientos Publicar'!$C$6:$E$85,3,FALSE))</f>
        <v>SECRETARIA GENERAL</v>
      </c>
      <c r="P7" s="453" t="s">
        <v>361</v>
      </c>
      <c r="Q7" s="454"/>
      <c r="R7" s="454"/>
      <c r="S7" s="454"/>
      <c r="T7" s="457">
        <v>1</v>
      </c>
      <c r="U7" s="155" t="s">
        <v>375</v>
      </c>
      <c r="V7" s="162">
        <v>43497</v>
      </c>
      <c r="W7" s="162">
        <v>43497</v>
      </c>
      <c r="X7" s="162"/>
      <c r="Y7" s="458">
        <v>43830</v>
      </c>
      <c r="Z7" s="161" t="s">
        <v>382</v>
      </c>
      <c r="AA7" s="454">
        <v>1</v>
      </c>
      <c r="AB7" s="459">
        <f t="shared" si="0"/>
        <v>1</v>
      </c>
      <c r="AC7" s="577">
        <f t="shared" si="1"/>
        <v>1</v>
      </c>
      <c r="AD7" s="460" t="str">
        <f t="shared" si="2"/>
        <v>OK</v>
      </c>
      <c r="AG7" s="462" t="str">
        <f t="shared" si="3"/>
        <v>CUMPLIDA</v>
      </c>
      <c r="BH7" s="462" t="str">
        <f t="shared" ref="BH7:BH44" si="4">IF(AC7=100%,"CUMPLIDA","INCUMPLIDA")</f>
        <v>CUMPLIDA</v>
      </c>
      <c r="BJ7" s="467" t="str">
        <f t="shared" ref="BJ7:BJ44" si="5">IF(AG7="CUMPLIDA","CERRADO","ABIERTO")</f>
        <v>CERRADO</v>
      </c>
    </row>
    <row r="8" spans="1:64" s="464" customFormat="1" ht="35.1" customHeight="1" x14ac:dyDescent="0.2">
      <c r="A8" s="454"/>
      <c r="B8" s="454"/>
      <c r="C8" s="453" t="s">
        <v>154</v>
      </c>
      <c r="D8" s="454"/>
      <c r="E8" s="910"/>
      <c r="F8" s="454"/>
      <c r="G8" s="454">
        <v>4</v>
      </c>
      <c r="H8" s="455" t="s">
        <v>722</v>
      </c>
      <c r="I8" s="157" t="s">
        <v>366</v>
      </c>
      <c r="J8" s="152" t="s">
        <v>371</v>
      </c>
      <c r="K8" s="157" t="s">
        <v>376</v>
      </c>
      <c r="L8" s="158" t="s">
        <v>712</v>
      </c>
      <c r="M8" s="456">
        <v>1</v>
      </c>
      <c r="N8" s="453" t="s">
        <v>69</v>
      </c>
      <c r="O8" s="453" t="str">
        <f>IF(H8="","",VLOOKUP(H8,'[1]Procedimientos Publicar'!$C$6:$E$85,3,FALSE))</f>
        <v>SECRETARIA GENERAL</v>
      </c>
      <c r="P8" s="580" t="s">
        <v>380</v>
      </c>
      <c r="Q8" s="454"/>
      <c r="R8" s="454"/>
      <c r="S8" s="454"/>
      <c r="T8" s="457">
        <v>1</v>
      </c>
      <c r="U8" s="157" t="s">
        <v>376</v>
      </c>
      <c r="V8" s="163"/>
      <c r="W8" s="164"/>
      <c r="X8" s="164"/>
      <c r="Y8" s="458">
        <v>43830</v>
      </c>
      <c r="Z8" s="329" t="s">
        <v>705</v>
      </c>
      <c r="AA8" s="454">
        <v>1</v>
      </c>
      <c r="AB8" s="459">
        <f t="shared" si="0"/>
        <v>1</v>
      </c>
      <c r="AC8" s="577">
        <f t="shared" si="1"/>
        <v>1</v>
      </c>
      <c r="AD8" s="460" t="str">
        <f>IF(AA8="","",IF(AC8&lt;100%, IF(AC8&lt;25%, "ALERTA","EN TERMINO"), IF(AC8=100%, "OK", "EN TERMINO")))</f>
        <v>OK</v>
      </c>
      <c r="AG8" s="462" t="str">
        <f t="shared" si="3"/>
        <v>CUMPLIDA</v>
      </c>
      <c r="BH8" s="462" t="str">
        <f t="shared" si="4"/>
        <v>CUMPLIDA</v>
      </c>
      <c r="BJ8" s="467" t="str">
        <f t="shared" si="5"/>
        <v>CERRADO</v>
      </c>
    </row>
    <row r="9" spans="1:64" s="464" customFormat="1" ht="35.1" customHeight="1" x14ac:dyDescent="0.2">
      <c r="A9" s="454"/>
      <c r="B9" s="454"/>
      <c r="C9" s="453" t="s">
        <v>154</v>
      </c>
      <c r="D9" s="454"/>
      <c r="E9" s="910"/>
      <c r="F9" s="454"/>
      <c r="G9" s="454">
        <v>5</v>
      </c>
      <c r="H9" s="455" t="s">
        <v>722</v>
      </c>
      <c r="I9" s="578" t="s">
        <v>367</v>
      </c>
      <c r="J9" s="610" t="s">
        <v>373</v>
      </c>
      <c r="K9" s="159" t="s">
        <v>377</v>
      </c>
      <c r="L9" s="610" t="s">
        <v>378</v>
      </c>
      <c r="M9" s="156">
        <v>5</v>
      </c>
      <c r="N9" s="453" t="s">
        <v>69</v>
      </c>
      <c r="O9" s="453" t="str">
        <f>IF(H9="","",VLOOKUP(H9,'[1]Procedimientos Publicar'!$C$6:$E$85,3,FALSE))</f>
        <v>SECRETARIA GENERAL</v>
      </c>
      <c r="P9" s="359" t="s">
        <v>361</v>
      </c>
      <c r="Q9" s="454"/>
      <c r="R9" s="454"/>
      <c r="S9" s="454"/>
      <c r="T9" s="457">
        <v>1</v>
      </c>
      <c r="U9" s="159" t="s">
        <v>377</v>
      </c>
      <c r="V9" s="162">
        <v>43525</v>
      </c>
      <c r="W9" s="162">
        <v>43556</v>
      </c>
      <c r="X9" s="162"/>
      <c r="Y9" s="458">
        <v>43830</v>
      </c>
      <c r="Z9" s="463" t="s">
        <v>384</v>
      </c>
      <c r="AA9" s="454">
        <v>5</v>
      </c>
      <c r="AB9" s="459">
        <f t="shared" si="0"/>
        <v>1</v>
      </c>
      <c r="AC9" s="577">
        <f t="shared" si="1"/>
        <v>1</v>
      </c>
      <c r="AD9" s="460" t="str">
        <f t="shared" si="2"/>
        <v>OK</v>
      </c>
      <c r="AG9" s="462" t="str">
        <f t="shared" si="3"/>
        <v>CUMPLIDA</v>
      </c>
      <c r="BH9" s="462" t="str">
        <f t="shared" si="4"/>
        <v>CUMPLIDA</v>
      </c>
      <c r="BJ9" s="467" t="str">
        <f t="shared" si="5"/>
        <v>CERRADO</v>
      </c>
    </row>
    <row r="10" spans="1:64" s="464" customFormat="1" ht="35.1" customHeight="1" x14ac:dyDescent="0.2">
      <c r="A10" s="454"/>
      <c r="B10" s="454"/>
      <c r="C10" s="453" t="s">
        <v>154</v>
      </c>
      <c r="D10" s="454"/>
      <c r="E10" s="910"/>
      <c r="F10" s="454"/>
      <c r="G10" s="454">
        <v>6</v>
      </c>
      <c r="H10" s="455" t="s">
        <v>722</v>
      </c>
      <c r="I10" s="575" t="s">
        <v>368</v>
      </c>
      <c r="J10" s="454"/>
      <c r="K10" s="454"/>
      <c r="L10" s="454"/>
      <c r="M10" s="454"/>
      <c r="N10" s="453" t="s">
        <v>69</v>
      </c>
      <c r="O10" s="453" t="str">
        <f>IF(H10="","",VLOOKUP(H10,'[1]Procedimientos Publicar'!$C$6:$E$85,3,FALSE))</f>
        <v>SECRETARIA GENERAL</v>
      </c>
      <c r="P10" s="454"/>
      <c r="Q10" s="454"/>
      <c r="R10" s="454"/>
      <c r="S10" s="454"/>
      <c r="T10" s="457">
        <v>1</v>
      </c>
      <c r="U10" s="454"/>
      <c r="V10" s="454"/>
      <c r="W10" s="454"/>
      <c r="X10" s="454"/>
      <c r="Y10" s="458">
        <v>43830</v>
      </c>
      <c r="Z10" s="576"/>
      <c r="AA10" s="454"/>
      <c r="AB10" s="459" t="str">
        <f t="shared" si="0"/>
        <v/>
      </c>
      <c r="AC10" s="577" t="str">
        <f t="shared" si="1"/>
        <v/>
      </c>
      <c r="AD10" s="460" t="str">
        <f t="shared" si="2"/>
        <v/>
      </c>
      <c r="AG10" s="462" t="str">
        <f t="shared" si="3"/>
        <v>PENDIENTE</v>
      </c>
      <c r="AH10" s="447">
        <v>44012</v>
      </c>
      <c r="AN10" s="635" t="s">
        <v>1068</v>
      </c>
      <c r="BH10" s="741"/>
      <c r="BJ10" s="467" t="s">
        <v>1079</v>
      </c>
    </row>
    <row r="11" spans="1:64" s="464" customFormat="1" ht="35.1" customHeight="1" x14ac:dyDescent="0.2">
      <c r="A11" s="454"/>
      <c r="B11" s="454"/>
      <c r="C11" s="453" t="s">
        <v>154</v>
      </c>
      <c r="D11" s="454"/>
      <c r="E11" s="910"/>
      <c r="F11" s="454"/>
      <c r="G11" s="454">
        <v>7</v>
      </c>
      <c r="H11" s="455" t="s">
        <v>722</v>
      </c>
      <c r="I11" s="575" t="s">
        <v>369</v>
      </c>
      <c r="J11" s="454"/>
      <c r="K11" s="454"/>
      <c r="L11" s="454"/>
      <c r="M11" s="454"/>
      <c r="N11" s="453" t="s">
        <v>69</v>
      </c>
      <c r="O11" s="453" t="str">
        <f>IF(H11="","",VLOOKUP(H11,'[1]Procedimientos Publicar'!$C$6:$E$85,3,FALSE))</f>
        <v>SECRETARIA GENERAL</v>
      </c>
      <c r="P11" s="454"/>
      <c r="Q11" s="454"/>
      <c r="R11" s="454"/>
      <c r="S11" s="454"/>
      <c r="T11" s="457">
        <v>1</v>
      </c>
      <c r="U11" s="454"/>
      <c r="V11" s="454"/>
      <c r="W11" s="454"/>
      <c r="X11" s="454"/>
      <c r="Y11" s="458">
        <v>43830</v>
      </c>
      <c r="Z11" s="576"/>
      <c r="AA11" s="454"/>
      <c r="AB11" s="459" t="str">
        <f t="shared" si="0"/>
        <v/>
      </c>
      <c r="AC11" s="577" t="str">
        <f t="shared" si="1"/>
        <v/>
      </c>
      <c r="AD11" s="460" t="str">
        <f t="shared" si="2"/>
        <v/>
      </c>
      <c r="AG11" s="462" t="str">
        <f t="shared" si="3"/>
        <v>PENDIENTE</v>
      </c>
      <c r="AH11" s="447">
        <v>44012</v>
      </c>
      <c r="AN11" s="635" t="s">
        <v>1068</v>
      </c>
      <c r="BH11" s="741"/>
      <c r="BJ11" s="467" t="s">
        <v>1079</v>
      </c>
    </row>
    <row r="12" spans="1:64" s="464" customFormat="1" ht="35.1" customHeight="1" x14ac:dyDescent="0.25">
      <c r="A12" s="454"/>
      <c r="B12" s="454"/>
      <c r="C12" s="453" t="s">
        <v>154</v>
      </c>
      <c r="D12" s="454"/>
      <c r="E12" s="910"/>
      <c r="F12" s="454"/>
      <c r="G12" s="454">
        <v>8</v>
      </c>
      <c r="H12" s="455" t="s">
        <v>722</v>
      </c>
      <c r="I12" s="578" t="s">
        <v>370</v>
      </c>
      <c r="J12" s="579"/>
      <c r="K12" s="454"/>
      <c r="L12" s="454"/>
      <c r="M12" s="454">
        <v>1</v>
      </c>
      <c r="N12" s="453" t="s">
        <v>69</v>
      </c>
      <c r="O12" s="453" t="str">
        <f>IF(H12="","",VLOOKUP(H12,'[1]Procedimientos Publicar'!$C$6:$E$85,3,FALSE))</f>
        <v>SECRETARIA GENERAL</v>
      </c>
      <c r="P12" s="580" t="s">
        <v>253</v>
      </c>
      <c r="Q12" s="454"/>
      <c r="R12" s="454"/>
      <c r="S12" s="454"/>
      <c r="T12" s="457">
        <v>1</v>
      </c>
      <c r="U12" s="454"/>
      <c r="V12" s="454"/>
      <c r="W12" s="454"/>
      <c r="X12" s="454"/>
      <c r="Y12" s="458">
        <v>43830</v>
      </c>
      <c r="Z12" s="581" t="s">
        <v>383</v>
      </c>
      <c r="AA12" s="454">
        <v>0</v>
      </c>
      <c r="AB12" s="459">
        <f t="shared" si="0"/>
        <v>0</v>
      </c>
      <c r="AC12" s="577">
        <f t="shared" si="1"/>
        <v>0</v>
      </c>
      <c r="AD12" s="460" t="str">
        <f t="shared" si="2"/>
        <v>ALERTA</v>
      </c>
      <c r="AG12" s="462" t="str">
        <f>IF(AC12=100%,IF(AC12&gt;25%,"CUMPLIDA","PENDIENTE"),IF(AC12&lt;25%,"INCUMPLIDA","PENDIENTE"))</f>
        <v>INCUMPLIDA</v>
      </c>
      <c r="AH12" s="447">
        <v>44012</v>
      </c>
      <c r="AN12" s="359" t="s">
        <v>1065</v>
      </c>
      <c r="AQ12" s="9">
        <v>44150</v>
      </c>
      <c r="AR12" s="9"/>
      <c r="AS12" s="737"/>
      <c r="AT12" s="10" t="str">
        <f>(IF(AS12="","",IF(OR($M12=0,$M12="",AQ12=""),"",AS12/$M12)))</f>
        <v/>
      </c>
      <c r="AU12" s="11" t="str">
        <f>(IF(OR($T12="",AT12=""),"",IF(OR($T12=0,AT12=0),0,IF((AT12*100%)/$T12&gt;100%,100%,(AT12*100%)/$T12))))</f>
        <v/>
      </c>
      <c r="AV12" s="736" t="str">
        <f>IF(AS12="","",IF(AU12&lt;100%, IF(AU12&lt;75%, "ALERTA","EN TERMINO"), IF(AU12=100%, "OK", "EN TERMINO")))</f>
        <v/>
      </c>
      <c r="AW12" s="841" t="s">
        <v>1337</v>
      </c>
      <c r="AX12" s="739"/>
      <c r="AY12" s="738"/>
      <c r="AZ12" s="9"/>
      <c r="BA12" s="737"/>
      <c r="BB12" s="737"/>
      <c r="BC12" s="7" t="str">
        <f>(IF(BB12="","",IF(OR($M12=0,$M12="",AZ12=""),"",BB12/$M12)))</f>
        <v/>
      </c>
      <c r="BD12" s="12" t="str">
        <f>(IF(OR($T12="",BC12=""),"",IF(OR($T12=0,BC12=0),0,IF((BC12*100%)/$T12&gt;100%,100%,(BC12*100%)/$T12))))</f>
        <v/>
      </c>
      <c r="BE12" s="736" t="str">
        <f>IF(BB12="","",IF(BD12&lt;100%, IF(BD12&lt;100%, "ALERTA","EN TERMINO"), IF(BD12=100%, "OK", "EN TERMINO")))</f>
        <v/>
      </c>
      <c r="BF12" s="737"/>
      <c r="BG12" s="737"/>
      <c r="BH12" s="738" t="str">
        <f>IF(AL12=100%,"CUMPLIDA","INCUMPLIDA")</f>
        <v>INCUMPLIDA</v>
      </c>
      <c r="BI12" s="821"/>
      <c r="BJ12" s="820" t="s">
        <v>1301</v>
      </c>
    </row>
    <row r="13" spans="1:64" s="464" customFormat="1" ht="35.1" customHeight="1" x14ac:dyDescent="0.2">
      <c r="A13" s="626"/>
      <c r="B13" s="626"/>
      <c r="C13" s="630" t="s">
        <v>154</v>
      </c>
      <c r="D13" s="626"/>
      <c r="E13" s="916" t="s">
        <v>385</v>
      </c>
      <c r="F13" s="626"/>
      <c r="G13" s="626">
        <v>1</v>
      </c>
      <c r="H13" s="627" t="s">
        <v>722</v>
      </c>
      <c r="I13" s="165" t="s">
        <v>386</v>
      </c>
      <c r="J13" s="151" t="s">
        <v>387</v>
      </c>
      <c r="K13" s="150" t="s">
        <v>389</v>
      </c>
      <c r="L13" s="150" t="s">
        <v>388</v>
      </c>
      <c r="M13" s="626">
        <v>1</v>
      </c>
      <c r="N13" s="630" t="s">
        <v>69</v>
      </c>
      <c r="O13" s="630" t="str">
        <f>IF(H13="","",VLOOKUP(H13,'[1]Procedimientos Publicar'!$C$6:$E$85,3,FALSE))</f>
        <v>SECRETARIA GENERAL</v>
      </c>
      <c r="P13" s="630" t="s">
        <v>361</v>
      </c>
      <c r="Q13" s="626"/>
      <c r="R13" s="626"/>
      <c r="S13" s="626"/>
      <c r="T13" s="631">
        <v>1</v>
      </c>
      <c r="U13" s="150" t="s">
        <v>389</v>
      </c>
      <c r="V13" s="167">
        <v>43617</v>
      </c>
      <c r="W13" s="167">
        <v>43800</v>
      </c>
      <c r="X13" s="167"/>
      <c r="Y13" s="632">
        <v>43830</v>
      </c>
      <c r="Z13" s="181" t="s">
        <v>390</v>
      </c>
      <c r="AA13" s="626">
        <v>1</v>
      </c>
      <c r="AB13" s="633">
        <f t="shared" si="0"/>
        <v>1</v>
      </c>
      <c r="AC13" s="634">
        <f t="shared" si="1"/>
        <v>1</v>
      </c>
      <c r="AD13" s="460" t="str">
        <f t="shared" si="2"/>
        <v>OK</v>
      </c>
      <c r="AG13" s="462" t="str">
        <f t="shared" si="3"/>
        <v>CUMPLIDA</v>
      </c>
      <c r="BH13" s="462" t="str">
        <f t="shared" si="4"/>
        <v>CUMPLIDA</v>
      </c>
      <c r="BJ13" s="467" t="str">
        <f t="shared" si="5"/>
        <v>CERRADO</v>
      </c>
    </row>
    <row r="14" spans="1:64" s="464" customFormat="1" ht="35.1" customHeight="1" x14ac:dyDescent="0.25">
      <c r="A14" s="626"/>
      <c r="B14" s="626"/>
      <c r="C14" s="630" t="s">
        <v>154</v>
      </c>
      <c r="D14" s="626"/>
      <c r="E14" s="916"/>
      <c r="F14" s="626"/>
      <c r="G14" s="626">
        <v>2</v>
      </c>
      <c r="H14" s="627" t="s">
        <v>722</v>
      </c>
      <c r="I14" s="636" t="s">
        <v>1066</v>
      </c>
      <c r="J14" s="637"/>
      <c r="K14" s="626"/>
      <c r="L14" s="626"/>
      <c r="M14" s="626"/>
      <c r="N14" s="630" t="s">
        <v>69</v>
      </c>
      <c r="O14" s="630" t="str">
        <f>IF(H14="","",VLOOKUP(H14,'[1]Procedimientos Publicar'!$C$6:$E$85,3,FALSE))</f>
        <v>SECRETARIA GENERAL</v>
      </c>
      <c r="P14" s="630" t="s">
        <v>361</v>
      </c>
      <c r="Q14" s="626"/>
      <c r="R14" s="626"/>
      <c r="S14" s="626"/>
      <c r="T14" s="631">
        <v>1</v>
      </c>
      <c r="U14" s="626"/>
      <c r="V14" s="626"/>
      <c r="W14" s="626"/>
      <c r="X14" s="751"/>
      <c r="Y14" s="632">
        <v>43830</v>
      </c>
      <c r="Z14" s="626"/>
      <c r="AA14" s="626"/>
      <c r="AB14" s="633" t="str">
        <f t="shared" si="0"/>
        <v/>
      </c>
      <c r="AC14" s="634" t="str">
        <f t="shared" si="1"/>
        <v/>
      </c>
      <c r="AD14" s="460" t="str">
        <f t="shared" si="2"/>
        <v/>
      </c>
      <c r="AG14" s="462" t="str">
        <f t="shared" si="3"/>
        <v>PENDIENTE</v>
      </c>
      <c r="AH14" s="447">
        <v>44012</v>
      </c>
      <c r="AN14" s="635" t="s">
        <v>1067</v>
      </c>
      <c r="BH14" s="561"/>
      <c r="BJ14" s="467" t="s">
        <v>1064</v>
      </c>
    </row>
    <row r="15" spans="1:64" s="464" customFormat="1" ht="35.1" customHeight="1" x14ac:dyDescent="0.2">
      <c r="A15" s="582"/>
      <c r="B15" s="582"/>
      <c r="C15" s="587" t="s">
        <v>154</v>
      </c>
      <c r="D15" s="582"/>
      <c r="E15" s="917" t="s">
        <v>391</v>
      </c>
      <c r="F15" s="582"/>
      <c r="G15" s="582">
        <v>1</v>
      </c>
      <c r="H15" s="583" t="s">
        <v>722</v>
      </c>
      <c r="I15" s="168" t="s">
        <v>392</v>
      </c>
      <c r="J15" s="169" t="s">
        <v>394</v>
      </c>
      <c r="K15" s="170" t="s">
        <v>710</v>
      </c>
      <c r="L15" s="170" t="s">
        <v>395</v>
      </c>
      <c r="M15" s="582">
        <v>7</v>
      </c>
      <c r="N15" s="587" t="s">
        <v>69</v>
      </c>
      <c r="O15" s="587" t="str">
        <f>IF(H15="","",VLOOKUP(H15,'[1]Procedimientos Publicar'!$C$6:$E$85,3,FALSE))</f>
        <v>SECRETARIA GENERAL</v>
      </c>
      <c r="P15" s="587" t="s">
        <v>361</v>
      </c>
      <c r="Q15" s="582"/>
      <c r="R15" s="582"/>
      <c r="S15" s="582"/>
      <c r="T15" s="588">
        <v>1</v>
      </c>
      <c r="U15" s="170" t="s">
        <v>397</v>
      </c>
      <c r="V15" s="171">
        <v>43617</v>
      </c>
      <c r="W15" s="171">
        <v>43800</v>
      </c>
      <c r="X15" s="171"/>
      <c r="Y15" s="589">
        <v>43830</v>
      </c>
      <c r="Z15" s="61" t="s">
        <v>398</v>
      </c>
      <c r="AA15" s="582">
        <v>7</v>
      </c>
      <c r="AB15" s="590">
        <f t="shared" si="0"/>
        <v>1</v>
      </c>
      <c r="AC15" s="591">
        <f t="shared" si="1"/>
        <v>1</v>
      </c>
      <c r="AD15" s="460" t="str">
        <f t="shared" si="2"/>
        <v>OK</v>
      </c>
      <c r="AG15" s="462" t="str">
        <f t="shared" si="3"/>
        <v>CUMPLIDA</v>
      </c>
      <c r="BH15" s="462" t="str">
        <f t="shared" si="4"/>
        <v>CUMPLIDA</v>
      </c>
      <c r="BJ15" s="467" t="str">
        <f t="shared" si="5"/>
        <v>CERRADO</v>
      </c>
    </row>
    <row r="16" spans="1:64" s="464" customFormat="1" ht="35.1" customHeight="1" x14ac:dyDescent="0.2">
      <c r="A16" s="582"/>
      <c r="B16" s="582"/>
      <c r="C16" s="587" t="s">
        <v>154</v>
      </c>
      <c r="D16" s="582"/>
      <c r="E16" s="917"/>
      <c r="F16" s="582"/>
      <c r="G16" s="582">
        <v>2</v>
      </c>
      <c r="H16" s="583" t="s">
        <v>722</v>
      </c>
      <c r="I16" s="584" t="s">
        <v>393</v>
      </c>
      <c r="J16" s="585"/>
      <c r="K16" s="586"/>
      <c r="L16" s="582"/>
      <c r="M16" s="582"/>
      <c r="N16" s="587" t="s">
        <v>69</v>
      </c>
      <c r="O16" s="587" t="str">
        <f>IF(H16="","",VLOOKUP(H16,'[1]Procedimientos Publicar'!$C$6:$E$85,3,FALSE))</f>
        <v>SECRETARIA GENERAL</v>
      </c>
      <c r="P16" s="587" t="s">
        <v>361</v>
      </c>
      <c r="Q16" s="582"/>
      <c r="R16" s="582"/>
      <c r="S16" s="582"/>
      <c r="T16" s="588">
        <v>1</v>
      </c>
      <c r="U16" s="582"/>
      <c r="V16" s="582"/>
      <c r="W16" s="582"/>
      <c r="X16" s="582"/>
      <c r="Y16" s="589">
        <v>43830</v>
      </c>
      <c r="Z16" s="582"/>
      <c r="AA16" s="582"/>
      <c r="AB16" s="590" t="str">
        <f t="shared" si="0"/>
        <v/>
      </c>
      <c r="AC16" s="591" t="str">
        <f t="shared" si="1"/>
        <v/>
      </c>
      <c r="AD16" s="460" t="str">
        <f t="shared" si="2"/>
        <v/>
      </c>
      <c r="AG16" s="462" t="str">
        <f t="shared" si="3"/>
        <v>PENDIENTE</v>
      </c>
      <c r="AH16" s="447">
        <v>44012</v>
      </c>
      <c r="AN16" s="359" t="s">
        <v>1080</v>
      </c>
      <c r="AQ16" s="9">
        <v>44150</v>
      </c>
      <c r="AR16" s="739"/>
      <c r="AS16" s="739"/>
      <c r="AT16" s="10" t="str">
        <f t="shared" ref="AT16" si="6">(IF(AS16="","",IF(OR($M16=0,$M16="",AQ16=""),"",AS16/$M16)))</f>
        <v/>
      </c>
      <c r="AU16" s="11" t="str">
        <f t="shared" ref="AU16" si="7">(IF(OR($T16="",AT16=""),"",IF(OR($T16=0,AT16=0),0,IF((AT16*100%)/$T16&gt;100%,100%,(AT16*100%)/$T16))))</f>
        <v/>
      </c>
      <c r="AV16" s="736" t="str">
        <f t="shared" ref="AV16" si="8">IF(AS16="","",IF(AU16&lt;100%, IF(AU16&lt;75%, "ALERTA","EN TERMINO"), IF(AU16=100%, "OK", "EN TERMINO")))</f>
        <v/>
      </c>
      <c r="AW16" s="841" t="s">
        <v>1337</v>
      </c>
      <c r="AX16" s="739"/>
      <c r="AY16" s="738"/>
      <c r="AZ16" s="9"/>
      <c r="BA16" s="737"/>
      <c r="BB16" s="737"/>
      <c r="BC16" s="7" t="str">
        <f t="shared" ref="BC16" si="9">(IF(BB16="","",IF(OR($M16=0,$M16="",AZ16=""),"",BB16/$M16)))</f>
        <v/>
      </c>
      <c r="BD16" s="12" t="str">
        <f t="shared" ref="BD16" si="10">(IF(OR($T16="",BC16=""),"",IF(OR($T16=0,BC16=0),0,IF((BC16*100%)/$T16&gt;100%,100%,(BC16*100%)/$T16))))</f>
        <v/>
      </c>
      <c r="BE16" s="736" t="str">
        <f t="shared" ref="BE16" si="11">IF(BB16="","",IF(BD16&lt;100%, IF(BD16&lt;100%, "ALERTA","EN TERMINO"), IF(BD16=100%, "OK", "EN TERMINO")))</f>
        <v/>
      </c>
      <c r="BF16" s="737"/>
      <c r="BG16" s="737"/>
      <c r="BH16" s="738" t="str">
        <f t="shared" ref="BH16" si="12">IF(AL16=100%,"CUMPLIDA","INCUMPLIDA")</f>
        <v>INCUMPLIDA</v>
      </c>
      <c r="BI16" s="821"/>
      <c r="BJ16" s="820" t="s">
        <v>1301</v>
      </c>
    </row>
    <row r="17" spans="1:62" s="464" customFormat="1" ht="35.1" customHeight="1" x14ac:dyDescent="0.25">
      <c r="A17" s="592"/>
      <c r="B17" s="592"/>
      <c r="C17" s="597" t="s">
        <v>154</v>
      </c>
      <c r="D17" s="592"/>
      <c r="E17" s="918" t="s">
        <v>414</v>
      </c>
      <c r="F17" s="592"/>
      <c r="G17" s="592">
        <v>1</v>
      </c>
      <c r="H17" s="593" t="s">
        <v>722</v>
      </c>
      <c r="I17" s="594" t="s">
        <v>399</v>
      </c>
      <c r="J17" s="592"/>
      <c r="K17" s="595"/>
      <c r="L17" s="592"/>
      <c r="M17" s="596">
        <v>1</v>
      </c>
      <c r="N17" s="597" t="s">
        <v>69</v>
      </c>
      <c r="O17" s="597" t="str">
        <f>IF(H17="","",VLOOKUP(H17,'[1]Procedimientos Publicar'!$C$6:$E$85,3,FALSE))</f>
        <v>SECRETARIA GENERAL</v>
      </c>
      <c r="P17" s="597" t="s">
        <v>361</v>
      </c>
      <c r="Q17" s="592"/>
      <c r="R17" s="592"/>
      <c r="S17" s="592"/>
      <c r="T17" s="598">
        <v>1</v>
      </c>
      <c r="U17" s="592"/>
      <c r="V17" s="599"/>
      <c r="W17" s="599"/>
      <c r="X17" s="599"/>
      <c r="Y17" s="600">
        <v>43830</v>
      </c>
      <c r="Z17" s="601" t="s">
        <v>418</v>
      </c>
      <c r="AA17" s="592"/>
      <c r="AB17" s="602" t="str">
        <f t="shared" si="0"/>
        <v/>
      </c>
      <c r="AC17" s="603" t="str">
        <f t="shared" si="1"/>
        <v/>
      </c>
      <c r="AD17" s="460" t="str">
        <f t="shared" si="2"/>
        <v/>
      </c>
      <c r="AE17" s="734"/>
      <c r="AG17" s="462" t="str">
        <f t="shared" si="3"/>
        <v>PENDIENTE</v>
      </c>
      <c r="AH17" s="447">
        <v>44012</v>
      </c>
      <c r="AI17" s="734" t="s">
        <v>1134</v>
      </c>
      <c r="AJ17" s="747">
        <v>1</v>
      </c>
      <c r="AK17" s="745">
        <f>(IF(AJ17="","",IF(OR($M17=0,$M17="",AH17=""),"",AJ17/$M17)))</f>
        <v>1</v>
      </c>
      <c r="AL17" s="744">
        <f>(IF(OR($T17="",AK17=""),"",IF(OR($T17=0,AK17=0),0,IF((AK17*100%)/$T17&gt;100%,100%,(AK17*100%)/$T17))))</f>
        <v>1</v>
      </c>
      <c r="AM17" s="736" t="str">
        <f>IF(AJ17="","",IF(AL17&lt;100%, IF(AL17&lt;50%, "ALERTA","EN TERMINO"), IF(AL17=100%, "OK", "EN TERMINO")))</f>
        <v>OK</v>
      </c>
      <c r="AN17" s="748" t="s">
        <v>1163</v>
      </c>
      <c r="AO17" s="747"/>
      <c r="AP17" s="738" t="str">
        <f>IF(AL17=100%,IF(AL17&gt;50%,"CUMPLIDA","PENDIENTE"),IF(AL17&lt;50%,"INCUMPLIDA","PENDIENTE"))</f>
        <v>CUMPLIDA</v>
      </c>
      <c r="AQ17" s="735"/>
      <c r="AR17" s="735"/>
      <c r="AS17" s="735"/>
      <c r="AT17" s="735"/>
      <c r="AU17" s="735"/>
      <c r="AV17" s="735"/>
      <c r="AW17" s="735"/>
      <c r="AX17" s="735"/>
      <c r="AY17" s="735"/>
      <c r="AZ17" s="735"/>
      <c r="BA17" s="735"/>
      <c r="BB17" s="735"/>
      <c r="BC17" s="735"/>
      <c r="BD17" s="735"/>
      <c r="BE17" s="735"/>
      <c r="BF17" s="735"/>
      <c r="BG17" s="735"/>
      <c r="BH17" s="738" t="str">
        <f>IF(AL17=100%,"CUMPLIDA","INCUMPLIDA")</f>
        <v>CUMPLIDA</v>
      </c>
      <c r="BI17" s="735"/>
      <c r="BJ17" s="753" t="str">
        <f>IF(AP17="CUMPLIDA","CERRADO","ABIERTO")</f>
        <v>CERRADO</v>
      </c>
    </row>
    <row r="18" spans="1:62" s="464" customFormat="1" ht="35.1" customHeight="1" x14ac:dyDescent="0.25">
      <c r="A18" s="592"/>
      <c r="B18" s="592"/>
      <c r="C18" s="597" t="s">
        <v>154</v>
      </c>
      <c r="D18" s="592"/>
      <c r="E18" s="918"/>
      <c r="F18" s="592"/>
      <c r="G18" s="592">
        <v>2</v>
      </c>
      <c r="H18" s="593" t="s">
        <v>722</v>
      </c>
      <c r="I18" s="604" t="s">
        <v>400</v>
      </c>
      <c r="J18" s="592"/>
      <c r="K18" s="595"/>
      <c r="L18" s="592"/>
      <c r="M18" s="596"/>
      <c r="N18" s="597" t="s">
        <v>69</v>
      </c>
      <c r="O18" s="597" t="str">
        <f>IF(H18="","",VLOOKUP(H18,'[1]Procedimientos Publicar'!$C$6:$E$85,3,FALSE))</f>
        <v>SECRETARIA GENERAL</v>
      </c>
      <c r="P18" s="597" t="s">
        <v>361</v>
      </c>
      <c r="Q18" s="592"/>
      <c r="R18" s="592"/>
      <c r="S18" s="592"/>
      <c r="T18" s="598">
        <v>1</v>
      </c>
      <c r="U18" s="592"/>
      <c r="V18" s="599"/>
      <c r="W18" s="599"/>
      <c r="X18" s="599"/>
      <c r="Y18" s="600">
        <v>43830</v>
      </c>
      <c r="Z18" s="601" t="s">
        <v>1133</v>
      </c>
      <c r="AA18" s="592"/>
      <c r="AB18" s="602" t="str">
        <f t="shared" si="0"/>
        <v/>
      </c>
      <c r="AC18" s="603" t="str">
        <f t="shared" si="1"/>
        <v/>
      </c>
      <c r="AD18" s="460" t="str">
        <f t="shared" si="2"/>
        <v/>
      </c>
      <c r="AE18" s="734"/>
      <c r="AG18" s="462" t="str">
        <f t="shared" si="3"/>
        <v>PENDIENTE</v>
      </c>
      <c r="AH18" s="447">
        <v>44012</v>
      </c>
      <c r="AI18" s="734" t="s">
        <v>1162</v>
      </c>
      <c r="AN18" s="754"/>
      <c r="AQ18" s="9">
        <v>44150</v>
      </c>
      <c r="AR18" s="739"/>
      <c r="AS18" s="739"/>
      <c r="AT18" s="10" t="str">
        <f t="shared" ref="AT18" si="13">(IF(AS18="","",IF(OR($M18=0,$M18="",AQ18=""),"",AS18/$M18)))</f>
        <v/>
      </c>
      <c r="AU18" s="11" t="str">
        <f t="shared" ref="AU18" si="14">(IF(OR($T18="",AT18=""),"",IF(OR($T18=0,AT18=0),0,IF((AT18*100%)/$T18&gt;100%,100%,(AT18*100%)/$T18))))</f>
        <v/>
      </c>
      <c r="AV18" s="736" t="str">
        <f t="shared" ref="AV18" si="15">IF(AS18="","",IF(AU18&lt;100%, IF(AU18&lt;75%, "ALERTA","EN TERMINO"), IF(AU18=100%, "OK", "EN TERMINO")))</f>
        <v/>
      </c>
      <c r="AW18" s="743" t="s">
        <v>1338</v>
      </c>
      <c r="AX18" s="739"/>
      <c r="AY18" s="738" t="str">
        <f t="shared" ref="AY18" si="16">IF(AU18=100%,IF(AU18&gt;75%,"CUMPLIDA","PENDIENTE"),IF(AU18&lt;75%,"INCUMPLIDA","PENDIENTE"))</f>
        <v>PENDIENTE</v>
      </c>
      <c r="AZ18" s="9"/>
      <c r="BA18" s="737"/>
      <c r="BB18" s="737"/>
      <c r="BC18" s="7" t="str">
        <f t="shared" ref="BC18" si="17">(IF(BB18="","",IF(OR($M18=0,$M18="",AZ18=""),"",BB18/$M18)))</f>
        <v/>
      </c>
      <c r="BD18" s="12" t="str">
        <f t="shared" ref="BD18" si="18">(IF(OR($T18="",BC18=""),"",IF(OR($T18=0,BC18=0),0,IF((BC18*100%)/$T18&gt;100%,100%,(BC18*100%)/$T18))))</f>
        <v/>
      </c>
      <c r="BE18" s="736" t="str">
        <f t="shared" ref="BE18" si="19">IF(BB18="","",IF(BD18&lt;100%, IF(BD18&lt;100%, "ALERTA","EN TERMINO"), IF(BD18=100%, "OK", "EN TERMINO")))</f>
        <v/>
      </c>
      <c r="BF18" s="737"/>
      <c r="BG18" s="737"/>
      <c r="BH18" s="738" t="str">
        <f t="shared" ref="BH18" si="20">IF(AL18=100%,"CUMPLIDA","INCUMPLIDA")</f>
        <v>INCUMPLIDA</v>
      </c>
      <c r="BI18" s="821"/>
      <c r="BJ18" s="821" t="str">
        <f t="shared" ref="BJ18" si="21">IF(AY18="CUMPLIDA","CERRADO","ABIERTO")</f>
        <v>ABIERTO</v>
      </c>
    </row>
    <row r="19" spans="1:62" s="464" customFormat="1" ht="35.1" customHeight="1" x14ac:dyDescent="0.25">
      <c r="A19" s="592"/>
      <c r="B19" s="592"/>
      <c r="C19" s="597" t="s">
        <v>154</v>
      </c>
      <c r="D19" s="592"/>
      <c r="E19" s="918"/>
      <c r="F19" s="592"/>
      <c r="G19" s="592">
        <v>3</v>
      </c>
      <c r="H19" s="593" t="s">
        <v>722</v>
      </c>
      <c r="I19" s="604" t="s">
        <v>401</v>
      </c>
      <c r="J19" s="592"/>
      <c r="K19" s="605"/>
      <c r="L19" s="592"/>
      <c r="M19" s="596">
        <v>1</v>
      </c>
      <c r="N19" s="597" t="s">
        <v>69</v>
      </c>
      <c r="O19" s="597" t="str">
        <f>IF(H19="","",VLOOKUP(H19,'[1]Procedimientos Publicar'!$C$6:$E$85,3,FALSE))</f>
        <v>SECRETARIA GENERAL</v>
      </c>
      <c r="P19" s="606" t="s">
        <v>168</v>
      </c>
      <c r="Q19" s="592"/>
      <c r="R19" s="592"/>
      <c r="S19" s="592"/>
      <c r="T19" s="598">
        <v>1</v>
      </c>
      <c r="U19" s="592"/>
      <c r="V19" s="599"/>
      <c r="W19" s="599"/>
      <c r="X19" s="599"/>
      <c r="Y19" s="600">
        <v>43830</v>
      </c>
      <c r="Z19" s="601" t="s">
        <v>419</v>
      </c>
      <c r="AA19" s="592"/>
      <c r="AB19" s="602" t="str">
        <f t="shared" si="0"/>
        <v/>
      </c>
      <c r="AC19" s="603" t="str">
        <f t="shared" si="1"/>
        <v/>
      </c>
      <c r="AD19" s="460" t="str">
        <f t="shared" si="2"/>
        <v/>
      </c>
      <c r="AE19" s="734"/>
      <c r="AG19" s="462" t="str">
        <f t="shared" si="3"/>
        <v>PENDIENTE</v>
      </c>
      <c r="AH19" s="447">
        <v>44012</v>
      </c>
      <c r="AI19" s="734" t="s">
        <v>1135</v>
      </c>
      <c r="AJ19" s="464">
        <v>1</v>
      </c>
      <c r="AK19" s="745">
        <f>(IF(AJ19="","",IF(OR($M19=0,$M19="",AH19=""),"",AJ19/$M19)))</f>
        <v>1</v>
      </c>
      <c r="AL19" s="744">
        <f>(IF(OR($T19="",AK19=""),"",IF(OR($T19=0,AK19=0),0,IF((AK19*100%)/$T19&gt;100%,100%,(AK19*100%)/$T19))))</f>
        <v>1</v>
      </c>
      <c r="AM19" s="736" t="str">
        <f>IF(AJ19="","",IF(AL19&lt;100%, IF(AL19&lt;50%, "ALERTA","EN TERMINO"), IF(AL19=100%, "OK", "EN TERMINO")))</f>
        <v>OK</v>
      </c>
      <c r="AN19" s="748" t="s">
        <v>1163</v>
      </c>
      <c r="AO19" s="747"/>
      <c r="AP19" s="738" t="str">
        <f>IF(AL19=100%,IF(AL19&gt;50%,"CUMPLIDA","PENDIENTE"),IF(AL19&lt;50%,"INCUMPLIDA","PENDIENTE"))</f>
        <v>CUMPLIDA</v>
      </c>
      <c r="AQ19" s="735"/>
      <c r="AR19" s="735"/>
      <c r="AS19" s="735"/>
      <c r="AT19" s="735"/>
      <c r="AU19" s="735"/>
      <c r="AV19" s="735"/>
      <c r="AW19" s="735"/>
      <c r="AX19" s="735"/>
      <c r="AY19" s="735"/>
      <c r="AZ19" s="735"/>
      <c r="BA19" s="735"/>
      <c r="BB19" s="735"/>
      <c r="BC19" s="735"/>
      <c r="BD19" s="735"/>
      <c r="BE19" s="735"/>
      <c r="BF19" s="735"/>
      <c r="BG19" s="735"/>
      <c r="BH19" s="738" t="str">
        <f>IF(AL19=100%,"CUMPLIDA","INCUMPLIDA")</f>
        <v>CUMPLIDA</v>
      </c>
      <c r="BI19" s="735"/>
      <c r="BJ19" s="753" t="str">
        <f>IF(AP19="CUMPLIDA","CERRADO","ABIERTO")</f>
        <v>CERRADO</v>
      </c>
    </row>
    <row r="20" spans="1:62" s="464" customFormat="1" ht="35.1" customHeight="1" x14ac:dyDescent="0.2">
      <c r="A20" s="592"/>
      <c r="B20" s="592"/>
      <c r="C20" s="597" t="s">
        <v>154</v>
      </c>
      <c r="D20" s="592"/>
      <c r="E20" s="918"/>
      <c r="F20" s="592"/>
      <c r="G20" s="592">
        <v>4</v>
      </c>
      <c r="H20" s="593" t="s">
        <v>722</v>
      </c>
      <c r="I20" s="607" t="s">
        <v>402</v>
      </c>
      <c r="J20" s="592"/>
      <c r="K20" s="592"/>
      <c r="L20" s="592"/>
      <c r="M20" s="596"/>
      <c r="N20" s="597" t="s">
        <v>69</v>
      </c>
      <c r="O20" s="597" t="str">
        <f>IF(H20="","",VLOOKUP(H20,'[1]Procedimientos Publicar'!$C$6:$E$85,3,FALSE))</f>
        <v>SECRETARIA GENERAL</v>
      </c>
      <c r="P20" s="597" t="s">
        <v>361</v>
      </c>
      <c r="Q20" s="592"/>
      <c r="R20" s="592"/>
      <c r="S20" s="592"/>
      <c r="T20" s="598">
        <v>1</v>
      </c>
      <c r="U20" s="592"/>
      <c r="V20" s="599"/>
      <c r="W20" s="599"/>
      <c r="X20" s="599"/>
      <c r="Y20" s="600">
        <v>43830</v>
      </c>
      <c r="Z20" s="576"/>
      <c r="AA20" s="592"/>
      <c r="AB20" s="602" t="str">
        <f t="shared" si="0"/>
        <v/>
      </c>
      <c r="AC20" s="603" t="str">
        <f t="shared" si="1"/>
        <v/>
      </c>
      <c r="AD20" s="460" t="str">
        <f t="shared" si="2"/>
        <v/>
      </c>
      <c r="AG20" s="462" t="str">
        <f t="shared" si="3"/>
        <v>PENDIENTE</v>
      </c>
      <c r="AH20" s="447">
        <v>44012</v>
      </c>
      <c r="AN20" s="754" t="s">
        <v>1169</v>
      </c>
      <c r="AO20" s="742"/>
      <c r="BH20" s="741"/>
      <c r="BJ20" s="467" t="s">
        <v>1064</v>
      </c>
    </row>
    <row r="21" spans="1:62" s="464" customFormat="1" ht="35.1" customHeight="1" x14ac:dyDescent="0.2">
      <c r="A21" s="592"/>
      <c r="B21" s="592"/>
      <c r="C21" s="597" t="s">
        <v>154</v>
      </c>
      <c r="D21" s="592"/>
      <c r="E21" s="918"/>
      <c r="F21" s="592"/>
      <c r="G21" s="592">
        <v>5</v>
      </c>
      <c r="H21" s="593" t="s">
        <v>722</v>
      </c>
      <c r="I21" s="607" t="s">
        <v>403</v>
      </c>
      <c r="J21" s="592"/>
      <c r="K21" s="592"/>
      <c r="L21" s="592"/>
      <c r="M21" s="596"/>
      <c r="N21" s="597" t="s">
        <v>69</v>
      </c>
      <c r="O21" s="597" t="str">
        <f>IF(H21="","",VLOOKUP(H21,'[1]Procedimientos Publicar'!$C$6:$E$85,3,FALSE))</f>
        <v>SECRETARIA GENERAL</v>
      </c>
      <c r="P21" s="597" t="s">
        <v>361</v>
      </c>
      <c r="Q21" s="592"/>
      <c r="R21" s="592"/>
      <c r="S21" s="592"/>
      <c r="T21" s="598">
        <v>1</v>
      </c>
      <c r="U21" s="592"/>
      <c r="V21" s="599"/>
      <c r="W21" s="599"/>
      <c r="X21" s="599"/>
      <c r="Y21" s="600">
        <v>43830</v>
      </c>
      <c r="Z21" s="576"/>
      <c r="AA21" s="592"/>
      <c r="AB21" s="602" t="str">
        <f t="shared" si="0"/>
        <v/>
      </c>
      <c r="AC21" s="603" t="str">
        <f t="shared" si="1"/>
        <v/>
      </c>
      <c r="AD21" s="460" t="str">
        <f t="shared" si="2"/>
        <v/>
      </c>
      <c r="AG21" s="462" t="str">
        <f t="shared" si="3"/>
        <v>PENDIENTE</v>
      </c>
      <c r="AH21" s="447">
        <v>44012</v>
      </c>
      <c r="AN21" s="754" t="s">
        <v>1169</v>
      </c>
      <c r="AO21" s="742"/>
      <c r="BH21" s="741"/>
      <c r="BJ21" s="753" t="s">
        <v>1064</v>
      </c>
    </row>
    <row r="22" spans="1:62" s="464" customFormat="1" ht="35.1" customHeight="1" x14ac:dyDescent="0.25">
      <c r="A22" s="592"/>
      <c r="B22" s="592"/>
      <c r="C22" s="597" t="s">
        <v>154</v>
      </c>
      <c r="D22" s="592"/>
      <c r="E22" s="918"/>
      <c r="F22" s="592"/>
      <c r="G22" s="592">
        <v>6</v>
      </c>
      <c r="H22" s="593" t="s">
        <v>722</v>
      </c>
      <c r="I22" s="604" t="s">
        <v>404</v>
      </c>
      <c r="J22" s="592"/>
      <c r="K22" s="592"/>
      <c r="L22" s="597" t="s">
        <v>1136</v>
      </c>
      <c r="M22" s="596"/>
      <c r="N22" s="597" t="s">
        <v>69</v>
      </c>
      <c r="O22" s="597" t="str">
        <f>IF(H22="","",VLOOKUP(H22,'[1]Procedimientos Publicar'!$C$6:$E$85,3,FALSE))</f>
        <v>SECRETARIA GENERAL</v>
      </c>
      <c r="P22" s="608" t="s">
        <v>438</v>
      </c>
      <c r="Q22" s="592"/>
      <c r="R22" s="592"/>
      <c r="S22" s="592"/>
      <c r="T22" s="598">
        <v>1</v>
      </c>
      <c r="U22" s="592"/>
      <c r="V22" s="599"/>
      <c r="W22" s="599"/>
      <c r="X22" s="599"/>
      <c r="Y22" s="600">
        <v>43830</v>
      </c>
      <c r="Z22" s="601" t="s">
        <v>709</v>
      </c>
      <c r="AA22" s="592"/>
      <c r="AB22" s="602" t="str">
        <f t="shared" si="0"/>
        <v/>
      </c>
      <c r="AC22" s="603" t="str">
        <f t="shared" si="1"/>
        <v/>
      </c>
      <c r="AD22" s="460" t="str">
        <f t="shared" si="2"/>
        <v/>
      </c>
      <c r="AE22" s="737"/>
      <c r="AG22" s="462" t="str">
        <f t="shared" si="3"/>
        <v>PENDIENTE</v>
      </c>
      <c r="AH22" s="447">
        <v>44012</v>
      </c>
      <c r="AI22" s="737" t="s">
        <v>1164</v>
      </c>
      <c r="AN22" s="754"/>
      <c r="AQ22" s="9">
        <v>44150</v>
      </c>
      <c r="AR22" s="739"/>
      <c r="AS22" s="739"/>
      <c r="AT22" s="10" t="str">
        <f t="shared" ref="AT22" si="22">(IF(AS22="","",IF(OR($M22=0,$M22="",AQ22=""),"",AS22/$M22)))</f>
        <v/>
      </c>
      <c r="AU22" s="11" t="str">
        <f t="shared" ref="AU22" si="23">(IF(OR($T22="",AT22=""),"",IF(OR($T22=0,AT22=0),0,IF((AT22*100%)/$T22&gt;100%,100%,(AT22*100%)/$T22))))</f>
        <v/>
      </c>
      <c r="AV22" s="736" t="str">
        <f t="shared" ref="AV22" si="24">IF(AS22="","",IF(AU22&lt;100%, IF(AU22&lt;75%, "ALERTA","EN TERMINO"), IF(AU22=100%, "OK", "EN TERMINO")))</f>
        <v/>
      </c>
      <c r="AW22" s="743" t="s">
        <v>1339</v>
      </c>
      <c r="AX22" s="739"/>
      <c r="AY22" s="738" t="str">
        <f t="shared" ref="AY22" si="25">IF(AU22=100%,IF(AU22&gt;75%,"CUMPLIDA","PENDIENTE"),IF(AU22&lt;75%,"INCUMPLIDA","PENDIENTE"))</f>
        <v>PENDIENTE</v>
      </c>
      <c r="AZ22" s="9"/>
      <c r="BA22" s="737"/>
      <c r="BB22" s="737"/>
      <c r="BC22" s="7" t="str">
        <f t="shared" ref="BC22" si="26">(IF(BB22="","",IF(OR($M22=0,$M22="",AZ22=""),"",BB22/$M22)))</f>
        <v/>
      </c>
      <c r="BD22" s="12" t="str">
        <f t="shared" ref="BD22" si="27">(IF(OR($T22="",BC22=""),"",IF(OR($T22=0,BC22=0),0,IF((BC22*100%)/$T22&gt;100%,100%,(BC22*100%)/$T22))))</f>
        <v/>
      </c>
      <c r="BE22" s="736" t="str">
        <f t="shared" ref="BE22" si="28">IF(BB22="","",IF(BD22&lt;100%, IF(BD22&lt;100%, "ALERTA","EN TERMINO"), IF(BD22=100%, "OK", "EN TERMINO")))</f>
        <v/>
      </c>
      <c r="BF22" s="737"/>
      <c r="BG22" s="737"/>
      <c r="BH22" s="738" t="str">
        <f t="shared" ref="BH22" si="29">IF(AL22=100%,"CUMPLIDA","INCUMPLIDA")</f>
        <v>INCUMPLIDA</v>
      </c>
      <c r="BI22" s="821"/>
      <c r="BJ22" s="821" t="str">
        <f t="shared" ref="BJ22" si="30">IF(AY22="CUMPLIDA","CERRADO","ABIERTO")</f>
        <v>ABIERTO</v>
      </c>
    </row>
    <row r="23" spans="1:62" s="464" customFormat="1" ht="35.1" customHeight="1" x14ac:dyDescent="0.25">
      <c r="A23" s="592"/>
      <c r="B23" s="592"/>
      <c r="C23" s="597" t="s">
        <v>154</v>
      </c>
      <c r="D23" s="592"/>
      <c r="E23" s="918"/>
      <c r="F23" s="592"/>
      <c r="G23" s="592">
        <v>7</v>
      </c>
      <c r="H23" s="593" t="s">
        <v>722</v>
      </c>
      <c r="I23" s="604" t="s">
        <v>405</v>
      </c>
      <c r="J23" s="592"/>
      <c r="K23" s="592"/>
      <c r="L23" s="592"/>
      <c r="M23" s="596">
        <v>6</v>
      </c>
      <c r="N23" s="597" t="s">
        <v>69</v>
      </c>
      <c r="O23" s="597" t="str">
        <f>IF(H23="","",VLOOKUP(H23,'[1]Procedimientos Publicar'!$C$6:$E$85,3,FALSE))</f>
        <v>SECRETARIA GENERAL</v>
      </c>
      <c r="P23" s="608" t="s">
        <v>438</v>
      </c>
      <c r="Q23" s="592"/>
      <c r="R23" s="592"/>
      <c r="S23" s="592"/>
      <c r="T23" s="598">
        <v>1</v>
      </c>
      <c r="U23" s="592"/>
      <c r="V23" s="599"/>
      <c r="W23" s="599"/>
      <c r="X23" s="599"/>
      <c r="Y23" s="600">
        <v>43830</v>
      </c>
      <c r="Z23" s="601" t="s">
        <v>1137</v>
      </c>
      <c r="AA23" s="592">
        <v>6</v>
      </c>
      <c r="AB23" s="602">
        <f t="shared" si="0"/>
        <v>1</v>
      </c>
      <c r="AC23" s="603">
        <f t="shared" si="1"/>
        <v>1</v>
      </c>
      <c r="AD23" s="460" t="str">
        <f t="shared" si="2"/>
        <v>OK</v>
      </c>
      <c r="AG23" s="462" t="str">
        <f t="shared" si="3"/>
        <v>CUMPLIDA</v>
      </c>
      <c r="AH23" s="761"/>
      <c r="AI23" s="753"/>
      <c r="AJ23" s="753"/>
      <c r="AK23" s="753"/>
      <c r="AL23" s="753"/>
      <c r="AM23" s="753"/>
      <c r="AN23" s="754"/>
      <c r="BH23" s="738" t="str">
        <f>IF(AC23=100%,"CUMPLIDA","INCUMPLIDA")</f>
        <v>CUMPLIDA</v>
      </c>
      <c r="BJ23" s="467" t="str">
        <f t="shared" si="5"/>
        <v>CERRADO</v>
      </c>
    </row>
    <row r="24" spans="1:62" s="464" customFormat="1" ht="35.1" customHeight="1" x14ac:dyDescent="0.25">
      <c r="A24" s="592"/>
      <c r="B24" s="592"/>
      <c r="C24" s="597" t="s">
        <v>154</v>
      </c>
      <c r="D24" s="592"/>
      <c r="E24" s="918"/>
      <c r="F24" s="592"/>
      <c r="G24" s="592">
        <v>8</v>
      </c>
      <c r="H24" s="593" t="s">
        <v>722</v>
      </c>
      <c r="I24" s="604" t="s">
        <v>406</v>
      </c>
      <c r="J24" s="172" t="s">
        <v>415</v>
      </c>
      <c r="K24" s="597" t="s">
        <v>416</v>
      </c>
      <c r="L24" s="173" t="s">
        <v>417</v>
      </c>
      <c r="M24" s="596">
        <v>5</v>
      </c>
      <c r="N24" s="597" t="s">
        <v>69</v>
      </c>
      <c r="O24" s="597" t="str">
        <f>IF(H24="","",VLOOKUP(H24,'[1]Procedimientos Publicar'!$C$6:$E$85,3,FALSE))</f>
        <v>SECRETARIA GENERAL</v>
      </c>
      <c r="P24" s="593" t="s">
        <v>361</v>
      </c>
      <c r="Q24" s="592"/>
      <c r="R24" s="592"/>
      <c r="S24" s="597"/>
      <c r="T24" s="598">
        <v>1</v>
      </c>
      <c r="U24" s="592"/>
      <c r="V24" s="639">
        <v>43556</v>
      </c>
      <c r="W24" s="639">
        <v>43800</v>
      </c>
      <c r="X24" s="639"/>
      <c r="Y24" s="600">
        <v>43830</v>
      </c>
      <c r="Z24" s="601" t="s">
        <v>420</v>
      </c>
      <c r="AA24" s="592">
        <v>5</v>
      </c>
      <c r="AB24" s="602">
        <f t="shared" si="0"/>
        <v>1</v>
      </c>
      <c r="AC24" s="603">
        <f t="shared" si="1"/>
        <v>1</v>
      </c>
      <c r="AD24" s="460" t="str">
        <f t="shared" si="2"/>
        <v>OK</v>
      </c>
      <c r="AG24" s="462" t="str">
        <f t="shared" si="3"/>
        <v>CUMPLIDA</v>
      </c>
      <c r="BH24" s="462" t="str">
        <f t="shared" si="4"/>
        <v>CUMPLIDA</v>
      </c>
      <c r="BJ24" s="467" t="str">
        <f t="shared" si="5"/>
        <v>CERRADO</v>
      </c>
    </row>
    <row r="25" spans="1:62" s="464" customFormat="1" ht="35.1" customHeight="1" x14ac:dyDescent="0.2">
      <c r="A25" s="592"/>
      <c r="B25" s="592"/>
      <c r="C25" s="597" t="s">
        <v>154</v>
      </c>
      <c r="D25" s="592"/>
      <c r="E25" s="918"/>
      <c r="F25" s="592"/>
      <c r="G25" s="592">
        <v>9</v>
      </c>
      <c r="H25" s="593" t="s">
        <v>722</v>
      </c>
      <c r="I25" s="638" t="s">
        <v>407</v>
      </c>
      <c r="J25" s="606" t="s">
        <v>425</v>
      </c>
      <c r="K25" s="606" t="s">
        <v>425</v>
      </c>
      <c r="L25" s="606"/>
      <c r="M25" s="593"/>
      <c r="N25" s="597" t="s">
        <v>69</v>
      </c>
      <c r="O25" s="597" t="str">
        <f>IF(H25="","",VLOOKUP(H25,'[1]Procedimientos Publicar'!$C$6:$E$85,3,FALSE))</f>
        <v>SECRETARIA GENERAL</v>
      </c>
      <c r="P25" s="597"/>
      <c r="Q25" s="592"/>
      <c r="R25" s="592"/>
      <c r="S25" s="592"/>
      <c r="T25" s="598">
        <v>1</v>
      </c>
      <c r="U25" s="592"/>
      <c r="V25" s="639"/>
      <c r="W25" s="639"/>
      <c r="X25" s="639"/>
      <c r="Y25" s="600">
        <v>43830</v>
      </c>
      <c r="Z25" s="576"/>
      <c r="AA25" s="592"/>
      <c r="AB25" s="602" t="str">
        <f t="shared" si="0"/>
        <v/>
      </c>
      <c r="AC25" s="603" t="str">
        <f t="shared" si="1"/>
        <v/>
      </c>
      <c r="AD25" s="460" t="str">
        <f t="shared" si="2"/>
        <v/>
      </c>
      <c r="AG25" s="462" t="str">
        <f t="shared" si="3"/>
        <v>PENDIENTE</v>
      </c>
      <c r="AH25" s="447">
        <v>44012</v>
      </c>
      <c r="AN25" s="754" t="s">
        <v>1168</v>
      </c>
      <c r="BH25" s="741"/>
      <c r="BJ25" s="467" t="s">
        <v>1064</v>
      </c>
    </row>
    <row r="26" spans="1:62" s="464" customFormat="1" ht="35.1" customHeight="1" x14ac:dyDescent="0.25">
      <c r="A26" s="592"/>
      <c r="B26" s="592"/>
      <c r="C26" s="597" t="s">
        <v>154</v>
      </c>
      <c r="D26" s="592"/>
      <c r="E26" s="918"/>
      <c r="F26" s="592"/>
      <c r="G26" s="592">
        <v>10</v>
      </c>
      <c r="H26" s="593" t="s">
        <v>722</v>
      </c>
      <c r="I26" s="174" t="s">
        <v>408</v>
      </c>
      <c r="J26" s="172" t="s">
        <v>426</v>
      </c>
      <c r="K26" s="593" t="s">
        <v>444</v>
      </c>
      <c r="L26" s="593" t="s">
        <v>432</v>
      </c>
      <c r="M26" s="593">
        <v>12</v>
      </c>
      <c r="N26" s="597" t="s">
        <v>69</v>
      </c>
      <c r="O26" s="597" t="str">
        <f>IF(H26="","",VLOOKUP(H26,'[1]Procedimientos Publicar'!$C$6:$E$85,3,FALSE))</f>
        <v>SECRETARIA GENERAL</v>
      </c>
      <c r="P26" s="593" t="s">
        <v>439</v>
      </c>
      <c r="Q26" s="592"/>
      <c r="R26" s="592"/>
      <c r="S26" s="593"/>
      <c r="T26" s="598">
        <v>1</v>
      </c>
      <c r="U26" s="592"/>
      <c r="V26" s="639">
        <v>43466</v>
      </c>
      <c r="W26" s="639" t="s">
        <v>450</v>
      </c>
      <c r="X26" s="639"/>
      <c r="Y26" s="600">
        <v>43830</v>
      </c>
      <c r="Z26" s="175" t="s">
        <v>421</v>
      </c>
      <c r="AA26" s="592">
        <v>12</v>
      </c>
      <c r="AB26" s="602">
        <f t="shared" si="0"/>
        <v>1</v>
      </c>
      <c r="AC26" s="603">
        <f>(IF(OR($T26="",AB26=""),"",IF(OR($T26=0,AB26=0),0,IF((AB26*100%)/$T26&gt;100%,100%,(AB26*100%)/$T26))))</f>
        <v>1</v>
      </c>
      <c r="AD26" s="460" t="str">
        <f t="shared" si="2"/>
        <v>OK</v>
      </c>
      <c r="AG26" s="462" t="str">
        <f t="shared" si="3"/>
        <v>CUMPLIDA</v>
      </c>
      <c r="BH26" s="462" t="str">
        <f t="shared" si="4"/>
        <v>CUMPLIDA</v>
      </c>
      <c r="BJ26" s="467" t="str">
        <f t="shared" si="5"/>
        <v>CERRADO</v>
      </c>
    </row>
    <row r="27" spans="1:62" s="464" customFormat="1" ht="35.1" customHeight="1" x14ac:dyDescent="0.25">
      <c r="A27" s="592"/>
      <c r="B27" s="592"/>
      <c r="C27" s="597" t="s">
        <v>154</v>
      </c>
      <c r="D27" s="592"/>
      <c r="E27" s="918"/>
      <c r="F27" s="592"/>
      <c r="G27" s="592">
        <v>11</v>
      </c>
      <c r="H27" s="593" t="s">
        <v>722</v>
      </c>
      <c r="I27" s="174" t="s">
        <v>409</v>
      </c>
      <c r="J27" s="172" t="s">
        <v>427</v>
      </c>
      <c r="K27" s="593" t="s">
        <v>445</v>
      </c>
      <c r="L27" s="593" t="s">
        <v>433</v>
      </c>
      <c r="M27" s="593">
        <v>9</v>
      </c>
      <c r="N27" s="597" t="s">
        <v>69</v>
      </c>
      <c r="O27" s="597" t="str">
        <f>IF(H27="","",VLOOKUP(H27,'[1]Procedimientos Publicar'!$C$6:$E$85,3,FALSE))</f>
        <v>SECRETARIA GENERAL</v>
      </c>
      <c r="P27" s="593" t="s">
        <v>440</v>
      </c>
      <c r="Q27" s="592"/>
      <c r="R27" s="592"/>
      <c r="S27" s="593"/>
      <c r="T27" s="598">
        <v>1</v>
      </c>
      <c r="U27" s="592"/>
      <c r="V27" s="639">
        <v>43556</v>
      </c>
      <c r="W27" s="639">
        <v>43800</v>
      </c>
      <c r="X27" s="639"/>
      <c r="Y27" s="600">
        <v>43830</v>
      </c>
      <c r="Z27" s="611" t="s">
        <v>422</v>
      </c>
      <c r="AA27" s="592">
        <v>9</v>
      </c>
      <c r="AB27" s="602">
        <f t="shared" si="0"/>
        <v>1</v>
      </c>
      <c r="AC27" s="603">
        <f t="shared" si="1"/>
        <v>1</v>
      </c>
      <c r="AD27" s="460" t="str">
        <f t="shared" si="2"/>
        <v>OK</v>
      </c>
      <c r="AG27" s="462" t="str">
        <f t="shared" si="3"/>
        <v>CUMPLIDA</v>
      </c>
      <c r="BH27" s="462" t="str">
        <f t="shared" si="4"/>
        <v>CUMPLIDA</v>
      </c>
      <c r="BJ27" s="467" t="str">
        <f t="shared" si="5"/>
        <v>CERRADO</v>
      </c>
    </row>
    <row r="28" spans="1:62" s="464" customFormat="1" ht="35.1" customHeight="1" x14ac:dyDescent="0.25">
      <c r="A28" s="592"/>
      <c r="B28" s="592"/>
      <c r="C28" s="597" t="s">
        <v>154</v>
      </c>
      <c r="D28" s="592"/>
      <c r="E28" s="918"/>
      <c r="F28" s="592"/>
      <c r="G28" s="592">
        <v>12</v>
      </c>
      <c r="H28" s="593" t="s">
        <v>722</v>
      </c>
      <c r="I28" s="174" t="s">
        <v>410</v>
      </c>
      <c r="J28" s="172" t="s">
        <v>428</v>
      </c>
      <c r="K28" s="593" t="s">
        <v>446</v>
      </c>
      <c r="L28" s="593" t="s">
        <v>434</v>
      </c>
      <c r="M28" s="593">
        <v>1</v>
      </c>
      <c r="N28" s="597" t="s">
        <v>69</v>
      </c>
      <c r="O28" s="597" t="str">
        <f>IF(H28="","",VLOOKUP(H28,'[1]Procedimientos Publicar'!$C$6:$E$85,3,FALSE))</f>
        <v>SECRETARIA GENERAL</v>
      </c>
      <c r="P28" s="593" t="s">
        <v>441</v>
      </c>
      <c r="Q28" s="592"/>
      <c r="R28" s="592"/>
      <c r="S28" s="593"/>
      <c r="T28" s="598">
        <v>1</v>
      </c>
      <c r="U28" s="592"/>
      <c r="V28" s="639">
        <v>43647</v>
      </c>
      <c r="W28" s="639">
        <v>43647</v>
      </c>
      <c r="X28" s="639"/>
      <c r="Y28" s="600">
        <v>43830</v>
      </c>
      <c r="Z28" s="144" t="s">
        <v>423</v>
      </c>
      <c r="AA28" s="592">
        <v>1</v>
      </c>
      <c r="AB28" s="602">
        <f t="shared" si="0"/>
        <v>1</v>
      </c>
      <c r="AC28" s="603">
        <f t="shared" si="1"/>
        <v>1</v>
      </c>
      <c r="AD28" s="460" t="str">
        <f t="shared" si="2"/>
        <v>OK</v>
      </c>
      <c r="AG28" s="462" t="str">
        <f t="shared" si="3"/>
        <v>CUMPLIDA</v>
      </c>
      <c r="BH28" s="462" t="str">
        <f t="shared" si="4"/>
        <v>CUMPLIDA</v>
      </c>
      <c r="BJ28" s="467" t="str">
        <f t="shared" si="5"/>
        <v>CERRADO</v>
      </c>
    </row>
    <row r="29" spans="1:62" s="464" customFormat="1" ht="35.1" customHeight="1" x14ac:dyDescent="0.25">
      <c r="A29" s="592"/>
      <c r="B29" s="592"/>
      <c r="C29" s="597" t="s">
        <v>154</v>
      </c>
      <c r="D29" s="592"/>
      <c r="E29" s="918"/>
      <c r="F29" s="592"/>
      <c r="G29" s="592">
        <v>13</v>
      </c>
      <c r="H29" s="593" t="s">
        <v>722</v>
      </c>
      <c r="I29" s="174" t="s">
        <v>411</v>
      </c>
      <c r="J29" s="172" t="s">
        <v>429</v>
      </c>
      <c r="K29" s="593" t="s">
        <v>447</v>
      </c>
      <c r="L29" s="593" t="s">
        <v>437</v>
      </c>
      <c r="M29" s="593">
        <v>1</v>
      </c>
      <c r="N29" s="597" t="s">
        <v>69</v>
      </c>
      <c r="O29" s="597" t="str">
        <f>IF(H29="","",VLOOKUP(H29,'[1]Procedimientos Publicar'!$C$6:$E$85,3,FALSE))</f>
        <v>SECRETARIA GENERAL</v>
      </c>
      <c r="P29" s="593" t="s">
        <v>442</v>
      </c>
      <c r="Q29" s="592"/>
      <c r="R29" s="592"/>
      <c r="S29" s="593"/>
      <c r="T29" s="598">
        <v>1</v>
      </c>
      <c r="U29" s="592"/>
      <c r="V29" s="639">
        <v>43497</v>
      </c>
      <c r="W29" s="639">
        <v>43800</v>
      </c>
      <c r="X29" s="639"/>
      <c r="Y29" s="600">
        <v>43830</v>
      </c>
      <c r="Z29" s="144" t="s">
        <v>424</v>
      </c>
      <c r="AA29" s="592">
        <v>1</v>
      </c>
      <c r="AB29" s="602">
        <f t="shared" si="0"/>
        <v>1</v>
      </c>
      <c r="AC29" s="603">
        <f t="shared" si="1"/>
        <v>1</v>
      </c>
      <c r="AD29" s="460" t="str">
        <f t="shared" si="2"/>
        <v>OK</v>
      </c>
      <c r="AG29" s="462" t="str">
        <f t="shared" si="3"/>
        <v>CUMPLIDA</v>
      </c>
      <c r="BH29" s="462" t="str">
        <f t="shared" si="4"/>
        <v>CUMPLIDA</v>
      </c>
      <c r="BJ29" s="467" t="str">
        <f t="shared" si="5"/>
        <v>CERRADO</v>
      </c>
    </row>
    <row r="30" spans="1:62" s="464" customFormat="1" ht="35.1" customHeight="1" x14ac:dyDescent="0.25">
      <c r="A30" s="592"/>
      <c r="B30" s="592"/>
      <c r="C30" s="597" t="s">
        <v>154</v>
      </c>
      <c r="D30" s="592"/>
      <c r="E30" s="918"/>
      <c r="F30" s="592"/>
      <c r="G30" s="592">
        <v>14</v>
      </c>
      <c r="H30" s="593" t="s">
        <v>722</v>
      </c>
      <c r="I30" s="174" t="s">
        <v>412</v>
      </c>
      <c r="J30" s="172" t="s">
        <v>430</v>
      </c>
      <c r="K30" s="593" t="s">
        <v>448</v>
      </c>
      <c r="L30" s="593" t="s">
        <v>436</v>
      </c>
      <c r="M30" s="593">
        <v>1</v>
      </c>
      <c r="N30" s="597" t="s">
        <v>69</v>
      </c>
      <c r="O30" s="597" t="str">
        <f>IF(H30="","",VLOOKUP(H30,'[1]Procedimientos Publicar'!$C$6:$E$85,3,FALSE))</f>
        <v>SECRETARIA GENERAL</v>
      </c>
      <c r="P30" s="593" t="s">
        <v>396</v>
      </c>
      <c r="Q30" s="592"/>
      <c r="R30" s="592"/>
      <c r="S30" s="593"/>
      <c r="T30" s="598">
        <v>1</v>
      </c>
      <c r="U30" s="592"/>
      <c r="V30" s="639">
        <v>43647</v>
      </c>
      <c r="W30" s="639">
        <v>43647</v>
      </c>
      <c r="X30" s="639"/>
      <c r="Y30" s="600">
        <v>43830</v>
      </c>
      <c r="Z30" s="485" t="s">
        <v>700</v>
      </c>
      <c r="AA30" s="592">
        <v>1</v>
      </c>
      <c r="AB30" s="602">
        <f t="shared" si="0"/>
        <v>1</v>
      </c>
      <c r="AC30" s="603">
        <f t="shared" si="1"/>
        <v>1</v>
      </c>
      <c r="AD30" s="460" t="str">
        <f t="shared" si="2"/>
        <v>OK</v>
      </c>
      <c r="AG30" s="462" t="str">
        <f t="shared" si="3"/>
        <v>CUMPLIDA</v>
      </c>
      <c r="BH30" s="462" t="str">
        <f t="shared" si="4"/>
        <v>CUMPLIDA</v>
      </c>
      <c r="BJ30" s="467" t="str">
        <f t="shared" si="5"/>
        <v>CERRADO</v>
      </c>
    </row>
    <row r="31" spans="1:62" s="464" customFormat="1" ht="35.1" customHeight="1" x14ac:dyDescent="0.25">
      <c r="A31" s="592"/>
      <c r="B31" s="592"/>
      <c r="C31" s="597" t="s">
        <v>154</v>
      </c>
      <c r="D31" s="592"/>
      <c r="E31" s="918"/>
      <c r="F31" s="592"/>
      <c r="G31" s="592">
        <v>15</v>
      </c>
      <c r="H31" s="593" t="s">
        <v>722</v>
      </c>
      <c r="I31" s="174" t="s">
        <v>413</v>
      </c>
      <c r="J31" s="172" t="s">
        <v>431</v>
      </c>
      <c r="K31" s="593" t="s">
        <v>449</v>
      </c>
      <c r="L31" s="593" t="s">
        <v>435</v>
      </c>
      <c r="M31" s="593">
        <v>10</v>
      </c>
      <c r="N31" s="597" t="s">
        <v>69</v>
      </c>
      <c r="O31" s="597" t="str">
        <f>IF(H31="","",VLOOKUP(H31,'[1]Procedimientos Publicar'!$C$6:$E$85,3,FALSE))</f>
        <v>SECRETARIA GENERAL</v>
      </c>
      <c r="P31" s="593" t="s">
        <v>443</v>
      </c>
      <c r="Q31" s="592"/>
      <c r="R31" s="592"/>
      <c r="S31" s="593"/>
      <c r="T31" s="598">
        <v>1</v>
      </c>
      <c r="U31" s="592"/>
      <c r="V31" s="639">
        <v>43556</v>
      </c>
      <c r="W31" s="639">
        <v>43647</v>
      </c>
      <c r="X31" s="639"/>
      <c r="Y31" s="600">
        <v>43830</v>
      </c>
      <c r="Z31" s="611" t="s">
        <v>697</v>
      </c>
      <c r="AA31" s="592">
        <v>10</v>
      </c>
      <c r="AB31" s="602">
        <f t="shared" si="0"/>
        <v>1</v>
      </c>
      <c r="AC31" s="603">
        <f t="shared" si="1"/>
        <v>1</v>
      </c>
      <c r="AD31" s="460" t="str">
        <f t="shared" si="2"/>
        <v>OK</v>
      </c>
      <c r="AG31" s="462" t="str">
        <f t="shared" si="3"/>
        <v>CUMPLIDA</v>
      </c>
      <c r="BH31" s="462" t="str">
        <f t="shared" si="4"/>
        <v>CUMPLIDA</v>
      </c>
      <c r="BJ31" s="467" t="str">
        <f t="shared" si="5"/>
        <v>CERRADO</v>
      </c>
    </row>
    <row r="32" spans="1:62" s="464" customFormat="1" ht="35.1" customHeight="1" x14ac:dyDescent="0.25">
      <c r="A32" s="454"/>
      <c r="B32" s="454"/>
      <c r="C32" s="453" t="s">
        <v>154</v>
      </c>
      <c r="D32" s="454"/>
      <c r="E32" s="910" t="s">
        <v>451</v>
      </c>
      <c r="F32" s="454"/>
      <c r="G32" s="454">
        <v>1</v>
      </c>
      <c r="H32" s="455" t="s">
        <v>722</v>
      </c>
      <c r="I32" s="640" t="s">
        <v>1167</v>
      </c>
      <c r="J32" s="742"/>
      <c r="K32" s="742"/>
      <c r="L32" s="742"/>
      <c r="M32" s="454"/>
      <c r="N32" s="453" t="s">
        <v>69</v>
      </c>
      <c r="O32" s="453" t="str">
        <f>IF(H33="","",VLOOKUP(H33,'[1]Procedimientos Publicar'!$C$6:$E$85,3,FALSE))</f>
        <v>SECRETARIA GENERAL</v>
      </c>
      <c r="P32" s="453" t="s">
        <v>361</v>
      </c>
      <c r="Q32" s="454"/>
      <c r="R32" s="454"/>
      <c r="S32" s="454"/>
      <c r="T32" s="457">
        <v>1</v>
      </c>
      <c r="U32" s="454"/>
      <c r="V32" s="454"/>
      <c r="W32" s="454"/>
      <c r="X32" s="454"/>
      <c r="Y32" s="458">
        <v>43830</v>
      </c>
      <c r="Z32" s="611" t="s">
        <v>462</v>
      </c>
      <c r="AA32" s="454"/>
      <c r="AB32" s="459" t="str">
        <f t="shared" si="0"/>
        <v/>
      </c>
      <c r="AC32" s="577" t="str">
        <f t="shared" si="1"/>
        <v/>
      </c>
      <c r="AD32" s="460" t="str">
        <f t="shared" si="2"/>
        <v/>
      </c>
      <c r="AG32" s="462" t="str">
        <f t="shared" si="3"/>
        <v>PENDIENTE</v>
      </c>
      <c r="AH32" s="447">
        <v>44012</v>
      </c>
      <c r="AI32" s="734"/>
      <c r="AN32" s="737" t="s">
        <v>1165</v>
      </c>
      <c r="BH32" s="741"/>
      <c r="BJ32" s="467" t="s">
        <v>1064</v>
      </c>
    </row>
    <row r="33" spans="1:62" s="464" customFormat="1" ht="35.1" customHeight="1" x14ac:dyDescent="0.25">
      <c r="A33" s="454"/>
      <c r="B33" s="454"/>
      <c r="C33" s="453" t="s">
        <v>154</v>
      </c>
      <c r="D33" s="454"/>
      <c r="E33" s="910"/>
      <c r="F33" s="454"/>
      <c r="G33" s="454">
        <v>2</v>
      </c>
      <c r="H33" s="455" t="s">
        <v>722</v>
      </c>
      <c r="I33" s="640" t="s">
        <v>698</v>
      </c>
      <c r="J33" s="641"/>
      <c r="K33" s="641"/>
      <c r="L33" s="641"/>
      <c r="M33" s="641"/>
      <c r="N33" s="642" t="s">
        <v>69</v>
      </c>
      <c r="O33" s="642" t="str">
        <f>IF(H34="","",VLOOKUP(H34,'[1]Procedimientos Publicar'!$C$6:$E$85,3,FALSE))</f>
        <v>SECRETARIA GENERAL</v>
      </c>
      <c r="P33" s="642" t="s">
        <v>361</v>
      </c>
      <c r="Q33" s="641"/>
      <c r="R33" s="641"/>
      <c r="S33" s="641"/>
      <c r="T33" s="643">
        <v>1</v>
      </c>
      <c r="U33" s="641"/>
      <c r="V33" s="641"/>
      <c r="W33" s="641"/>
      <c r="X33" s="742"/>
      <c r="Y33" s="644">
        <v>43830</v>
      </c>
      <c r="Z33" s="641"/>
      <c r="AA33" s="641"/>
      <c r="AB33" s="645" t="str">
        <f t="shared" si="0"/>
        <v/>
      </c>
      <c r="AC33" s="646" t="str">
        <f t="shared" si="1"/>
        <v/>
      </c>
      <c r="AD33" s="460" t="str">
        <f t="shared" si="2"/>
        <v/>
      </c>
      <c r="AG33" s="462" t="str">
        <f t="shared" si="3"/>
        <v>PENDIENTE</v>
      </c>
      <c r="AH33" s="447">
        <v>44012</v>
      </c>
      <c r="AN33" s="461" t="s">
        <v>1068</v>
      </c>
      <c r="BH33" s="741"/>
      <c r="BJ33" s="467" t="s">
        <v>1064</v>
      </c>
    </row>
    <row r="34" spans="1:62" s="464" customFormat="1" ht="35.1" customHeight="1" x14ac:dyDescent="0.25">
      <c r="A34" s="454"/>
      <c r="B34" s="454"/>
      <c r="C34" s="453" t="s">
        <v>154</v>
      </c>
      <c r="D34" s="454"/>
      <c r="E34" s="910"/>
      <c r="F34" s="454"/>
      <c r="G34" s="454">
        <v>3</v>
      </c>
      <c r="H34" s="455" t="s">
        <v>722</v>
      </c>
      <c r="I34" s="609" t="s">
        <v>699</v>
      </c>
      <c r="J34" s="610" t="s">
        <v>454</v>
      </c>
      <c r="K34" s="160" t="s">
        <v>455</v>
      </c>
      <c r="L34" s="160" t="s">
        <v>458</v>
      </c>
      <c r="M34" s="160">
        <v>3</v>
      </c>
      <c r="N34" s="453" t="s">
        <v>69</v>
      </c>
      <c r="O34" s="453" t="str">
        <f>IF(H34="","",VLOOKUP(H34,'[1]Procedimientos Publicar'!$C$6:$E$85,3,FALSE))</f>
        <v>SECRETARIA GENERAL</v>
      </c>
      <c r="P34" s="160" t="s">
        <v>443</v>
      </c>
      <c r="Q34" s="454"/>
      <c r="R34" s="454"/>
      <c r="S34" s="160"/>
      <c r="T34" s="457">
        <v>1</v>
      </c>
      <c r="U34" s="454"/>
      <c r="V34" s="162">
        <v>43617</v>
      </c>
      <c r="W34" s="162">
        <v>43800</v>
      </c>
      <c r="X34" s="162"/>
      <c r="Y34" s="458">
        <v>43830</v>
      </c>
      <c r="Z34" s="611" t="s">
        <v>463</v>
      </c>
      <c r="AA34" s="454">
        <v>3</v>
      </c>
      <c r="AB34" s="459">
        <f t="shared" si="0"/>
        <v>1</v>
      </c>
      <c r="AC34" s="577">
        <f t="shared" si="1"/>
        <v>1</v>
      </c>
      <c r="AD34" s="460" t="str">
        <f t="shared" si="2"/>
        <v>OK</v>
      </c>
      <c r="AG34" s="462" t="str">
        <f t="shared" si="3"/>
        <v>CUMPLIDA</v>
      </c>
      <c r="BH34" s="462" t="str">
        <f t="shared" si="4"/>
        <v>CUMPLIDA</v>
      </c>
      <c r="BJ34" s="467" t="str">
        <f t="shared" si="5"/>
        <v>CERRADO</v>
      </c>
    </row>
    <row r="35" spans="1:62" s="464" customFormat="1" ht="35.1" customHeight="1" x14ac:dyDescent="0.25">
      <c r="A35" s="454"/>
      <c r="B35" s="454"/>
      <c r="C35" s="453" t="s">
        <v>154</v>
      </c>
      <c r="D35" s="454"/>
      <c r="E35" s="910"/>
      <c r="F35" s="454"/>
      <c r="G35" s="454">
        <v>4</v>
      </c>
      <c r="H35" s="455" t="s">
        <v>722</v>
      </c>
      <c r="I35" s="609" t="s">
        <v>452</v>
      </c>
      <c r="J35" s="610" t="s">
        <v>454</v>
      </c>
      <c r="K35" s="160" t="s">
        <v>456</v>
      </c>
      <c r="L35" s="160" t="s">
        <v>459</v>
      </c>
      <c r="M35" s="330">
        <v>1</v>
      </c>
      <c r="N35" s="453" t="s">
        <v>69</v>
      </c>
      <c r="O35" s="453" t="str">
        <f>IF(H35="","",VLOOKUP(H35,'[1]Procedimientos Publicar'!$C$6:$E$85,3,FALSE))</f>
        <v>SECRETARIA GENERAL</v>
      </c>
      <c r="P35" s="160" t="s">
        <v>443</v>
      </c>
      <c r="Q35" s="454"/>
      <c r="R35" s="454"/>
      <c r="S35" s="160"/>
      <c r="T35" s="457">
        <v>1</v>
      </c>
      <c r="U35" s="454"/>
      <c r="V35" s="162">
        <v>43647</v>
      </c>
      <c r="W35" s="162">
        <v>43709</v>
      </c>
      <c r="X35" s="162"/>
      <c r="Y35" s="458">
        <v>43830</v>
      </c>
      <c r="Z35" s="611" t="s">
        <v>464</v>
      </c>
      <c r="AA35" s="454">
        <v>1</v>
      </c>
      <c r="AB35" s="459">
        <f t="shared" si="0"/>
        <v>1</v>
      </c>
      <c r="AC35" s="577">
        <f t="shared" si="1"/>
        <v>1</v>
      </c>
      <c r="AD35" s="460" t="str">
        <f t="shared" si="2"/>
        <v>OK</v>
      </c>
      <c r="AG35" s="462" t="str">
        <f t="shared" si="3"/>
        <v>CUMPLIDA</v>
      </c>
      <c r="BH35" s="462" t="str">
        <f t="shared" si="4"/>
        <v>CUMPLIDA</v>
      </c>
      <c r="BJ35" s="467" t="str">
        <f t="shared" si="5"/>
        <v>CERRADO</v>
      </c>
    </row>
    <row r="36" spans="1:62" s="464" customFormat="1" ht="35.1" customHeight="1" x14ac:dyDescent="0.25">
      <c r="A36" s="454"/>
      <c r="B36" s="454"/>
      <c r="C36" s="453" t="s">
        <v>154</v>
      </c>
      <c r="D36" s="454"/>
      <c r="E36" s="910"/>
      <c r="F36" s="454"/>
      <c r="G36" s="454">
        <v>5</v>
      </c>
      <c r="H36" s="455" t="s">
        <v>722</v>
      </c>
      <c r="I36" s="609" t="s">
        <v>453</v>
      </c>
      <c r="J36" s="610" t="s">
        <v>454</v>
      </c>
      <c r="K36" s="160" t="s">
        <v>457</v>
      </c>
      <c r="L36" s="160" t="s">
        <v>460</v>
      </c>
      <c r="M36" s="330">
        <v>1</v>
      </c>
      <c r="N36" s="453" t="s">
        <v>69</v>
      </c>
      <c r="O36" s="453" t="str">
        <f>IF(H36="","",VLOOKUP(H36,'[1]Procedimientos Publicar'!$C$6:$E$85,3,FALSE))</f>
        <v>SECRETARIA GENERAL</v>
      </c>
      <c r="P36" s="160" t="s">
        <v>461</v>
      </c>
      <c r="Q36" s="454"/>
      <c r="R36" s="454"/>
      <c r="S36" s="160"/>
      <c r="T36" s="457">
        <v>1</v>
      </c>
      <c r="U36" s="454"/>
      <c r="V36" s="162">
        <v>43647</v>
      </c>
      <c r="W36" s="162">
        <v>43709</v>
      </c>
      <c r="X36" s="162"/>
      <c r="Y36" s="458">
        <v>43830</v>
      </c>
      <c r="Z36" s="611" t="s">
        <v>465</v>
      </c>
      <c r="AA36" s="454">
        <v>1</v>
      </c>
      <c r="AB36" s="459">
        <f t="shared" si="0"/>
        <v>1</v>
      </c>
      <c r="AC36" s="577">
        <f t="shared" si="1"/>
        <v>1</v>
      </c>
      <c r="AD36" s="460" t="str">
        <f t="shared" si="2"/>
        <v>OK</v>
      </c>
      <c r="AG36" s="462" t="str">
        <f t="shared" si="3"/>
        <v>CUMPLIDA</v>
      </c>
      <c r="BH36" s="462" t="str">
        <f t="shared" si="4"/>
        <v>CUMPLIDA</v>
      </c>
      <c r="BJ36" s="467" t="str">
        <f t="shared" si="5"/>
        <v>CERRADO</v>
      </c>
    </row>
    <row r="37" spans="1:62" s="464" customFormat="1" ht="35.1" customHeight="1" x14ac:dyDescent="0.25">
      <c r="A37" s="626"/>
      <c r="B37" s="626"/>
      <c r="C37" s="630" t="s">
        <v>154</v>
      </c>
      <c r="D37" s="626"/>
      <c r="E37" s="916" t="s">
        <v>466</v>
      </c>
      <c r="F37" s="626"/>
      <c r="G37" s="626">
        <v>1</v>
      </c>
      <c r="H37" s="628" t="s">
        <v>726</v>
      </c>
      <c r="I37" s="181" t="s">
        <v>467</v>
      </c>
      <c r="J37" s="151" t="s">
        <v>475</v>
      </c>
      <c r="K37" s="628" t="s">
        <v>489</v>
      </c>
      <c r="L37" s="628" t="s">
        <v>484</v>
      </c>
      <c r="M37" s="629">
        <v>1</v>
      </c>
      <c r="N37" s="630" t="s">
        <v>69</v>
      </c>
      <c r="O37" s="630" t="str">
        <f>IF(H37="","",VLOOKUP(H37,'[1]Procedimientos Publicar'!$C$6:$E$85,3,FALSE))</f>
        <v>SECRETARIA GENERAL</v>
      </c>
      <c r="P37" s="630" t="s">
        <v>361</v>
      </c>
      <c r="Q37" s="626"/>
      <c r="R37" s="626"/>
      <c r="S37" s="628"/>
      <c r="T37" s="631">
        <v>1</v>
      </c>
      <c r="U37" s="626"/>
      <c r="V37" s="167">
        <v>43739</v>
      </c>
      <c r="W37" s="167">
        <v>43800</v>
      </c>
      <c r="X37" s="167"/>
      <c r="Y37" s="632">
        <v>43830</v>
      </c>
      <c r="Z37" s="182" t="s">
        <v>1069</v>
      </c>
      <c r="AA37" s="626">
        <v>1</v>
      </c>
      <c r="AB37" s="633">
        <f t="shared" si="0"/>
        <v>1</v>
      </c>
      <c r="AC37" s="634">
        <f t="shared" si="1"/>
        <v>1</v>
      </c>
      <c r="AD37" s="460" t="str">
        <f t="shared" si="2"/>
        <v>OK</v>
      </c>
      <c r="AG37" s="462" t="str">
        <f t="shared" si="3"/>
        <v>CUMPLIDA</v>
      </c>
      <c r="BH37" s="462" t="str">
        <f t="shared" si="4"/>
        <v>CUMPLIDA</v>
      </c>
      <c r="BJ37" s="467" t="str">
        <f t="shared" si="5"/>
        <v>CERRADO</v>
      </c>
    </row>
    <row r="38" spans="1:62" s="464" customFormat="1" ht="35.1" customHeight="1" x14ac:dyDescent="0.25">
      <c r="A38" s="626"/>
      <c r="B38" s="626"/>
      <c r="C38" s="630" t="s">
        <v>154</v>
      </c>
      <c r="D38" s="626"/>
      <c r="E38" s="916"/>
      <c r="F38" s="626"/>
      <c r="G38" s="626">
        <v>2</v>
      </c>
      <c r="H38" s="628" t="s">
        <v>726</v>
      </c>
      <c r="I38" s="181" t="s">
        <v>468</v>
      </c>
      <c r="J38" s="151" t="s">
        <v>475</v>
      </c>
      <c r="K38" s="182" t="s">
        <v>489</v>
      </c>
      <c r="L38" s="628" t="s">
        <v>484</v>
      </c>
      <c r="M38" s="629">
        <v>1</v>
      </c>
      <c r="N38" s="630" t="s">
        <v>69</v>
      </c>
      <c r="O38" s="630" t="str">
        <f>IF(H38="","",VLOOKUP(H38,'[1]Procedimientos Publicar'!$C$6:$E$85,3,FALSE))</f>
        <v>SECRETARIA GENERAL</v>
      </c>
      <c r="P38" s="630" t="s">
        <v>361</v>
      </c>
      <c r="Q38" s="626"/>
      <c r="R38" s="626"/>
      <c r="S38" s="628"/>
      <c r="T38" s="631">
        <v>1</v>
      </c>
      <c r="U38" s="626"/>
      <c r="V38" s="167">
        <v>43739</v>
      </c>
      <c r="W38" s="167">
        <v>43800</v>
      </c>
      <c r="X38" s="167"/>
      <c r="Y38" s="632">
        <v>43830</v>
      </c>
      <c r="Z38" s="182" t="s">
        <v>480</v>
      </c>
      <c r="AA38" s="626">
        <v>1</v>
      </c>
      <c r="AB38" s="633">
        <f t="shared" si="0"/>
        <v>1</v>
      </c>
      <c r="AC38" s="634">
        <f t="shared" si="1"/>
        <v>1</v>
      </c>
      <c r="AD38" s="460" t="str">
        <f t="shared" si="2"/>
        <v>OK</v>
      </c>
      <c r="AG38" s="462" t="str">
        <f t="shared" si="3"/>
        <v>CUMPLIDA</v>
      </c>
      <c r="BH38" s="462" t="str">
        <f t="shared" si="4"/>
        <v>CUMPLIDA</v>
      </c>
      <c r="BJ38" s="467" t="str">
        <f t="shared" si="5"/>
        <v>CERRADO</v>
      </c>
    </row>
    <row r="39" spans="1:62" s="464" customFormat="1" ht="35.1" customHeight="1" x14ac:dyDescent="0.25">
      <c r="A39" s="626"/>
      <c r="B39" s="626"/>
      <c r="C39" s="630" t="s">
        <v>154</v>
      </c>
      <c r="D39" s="626"/>
      <c r="E39" s="916"/>
      <c r="F39" s="626"/>
      <c r="G39" s="626">
        <v>3</v>
      </c>
      <c r="H39" s="628" t="s">
        <v>726</v>
      </c>
      <c r="I39" s="183" t="s">
        <v>469</v>
      </c>
      <c r="J39" s="151" t="s">
        <v>476</v>
      </c>
      <c r="K39" s="611" t="s">
        <v>490</v>
      </c>
      <c r="L39" s="630" t="s">
        <v>485</v>
      </c>
      <c r="M39" s="629">
        <v>1</v>
      </c>
      <c r="N39" s="630" t="s">
        <v>69</v>
      </c>
      <c r="O39" s="630" t="str">
        <f>IF(H39="","",VLOOKUP(H39,'[1]Procedimientos Publicar'!$C$6:$E$85,3,FALSE))</f>
        <v>SECRETARIA GENERAL</v>
      </c>
      <c r="P39" s="630" t="s">
        <v>361</v>
      </c>
      <c r="Q39" s="626"/>
      <c r="R39" s="626"/>
      <c r="S39" s="628"/>
      <c r="T39" s="631">
        <v>1</v>
      </c>
      <c r="U39" s="628" t="s">
        <v>488</v>
      </c>
      <c r="V39" s="167">
        <v>43739</v>
      </c>
      <c r="W39" s="167">
        <v>43800</v>
      </c>
      <c r="X39" s="167"/>
      <c r="Y39" s="632">
        <v>43830</v>
      </c>
      <c r="Z39" s="611" t="s">
        <v>481</v>
      </c>
      <c r="AA39" s="626">
        <v>1</v>
      </c>
      <c r="AB39" s="633">
        <f t="shared" si="0"/>
        <v>1</v>
      </c>
      <c r="AC39" s="634">
        <f t="shared" si="1"/>
        <v>1</v>
      </c>
      <c r="AD39" s="460" t="str">
        <f t="shared" si="2"/>
        <v>OK</v>
      </c>
      <c r="AG39" s="462" t="str">
        <f t="shared" si="3"/>
        <v>CUMPLIDA</v>
      </c>
      <c r="BH39" s="462" t="str">
        <f t="shared" si="4"/>
        <v>CUMPLIDA</v>
      </c>
      <c r="BJ39" s="467" t="str">
        <f t="shared" si="5"/>
        <v>CERRADO</v>
      </c>
    </row>
    <row r="40" spans="1:62" s="464" customFormat="1" ht="35.1" customHeight="1" x14ac:dyDescent="0.25">
      <c r="A40" s="626"/>
      <c r="B40" s="626"/>
      <c r="C40" s="630" t="s">
        <v>154</v>
      </c>
      <c r="D40" s="626"/>
      <c r="E40" s="916"/>
      <c r="F40" s="626"/>
      <c r="G40" s="626">
        <v>4</v>
      </c>
      <c r="H40" s="628" t="s">
        <v>726</v>
      </c>
      <c r="I40" s="183" t="s">
        <v>470</v>
      </c>
      <c r="J40" s="151" t="s">
        <v>477</v>
      </c>
      <c r="K40" s="611" t="s">
        <v>490</v>
      </c>
      <c r="L40" s="630" t="s">
        <v>485</v>
      </c>
      <c r="M40" s="629">
        <v>1</v>
      </c>
      <c r="N40" s="630" t="s">
        <v>69</v>
      </c>
      <c r="O40" s="630" t="str">
        <f>IF(H40="","",VLOOKUP(H40,'[1]Procedimientos Publicar'!$C$6:$E$85,3,FALSE))</f>
        <v>SECRETARIA GENERAL</v>
      </c>
      <c r="P40" s="630" t="s">
        <v>361</v>
      </c>
      <c r="Q40" s="626"/>
      <c r="R40" s="626"/>
      <c r="S40" s="628"/>
      <c r="T40" s="631">
        <v>1</v>
      </c>
      <c r="U40" s="628" t="s">
        <v>488</v>
      </c>
      <c r="V40" s="167">
        <v>43739</v>
      </c>
      <c r="W40" s="167">
        <v>43800</v>
      </c>
      <c r="X40" s="167"/>
      <c r="Y40" s="632">
        <v>43830</v>
      </c>
      <c r="Z40" s="611" t="s">
        <v>481</v>
      </c>
      <c r="AA40" s="626">
        <v>1</v>
      </c>
      <c r="AB40" s="633">
        <f t="shared" si="0"/>
        <v>1</v>
      </c>
      <c r="AC40" s="634">
        <f t="shared" si="1"/>
        <v>1</v>
      </c>
      <c r="AD40" s="460" t="str">
        <f t="shared" si="2"/>
        <v>OK</v>
      </c>
      <c r="AG40" s="462" t="str">
        <f t="shared" si="3"/>
        <v>CUMPLIDA</v>
      </c>
      <c r="BH40" s="462" t="str">
        <f t="shared" si="4"/>
        <v>CUMPLIDA</v>
      </c>
      <c r="BJ40" s="467" t="str">
        <f t="shared" si="5"/>
        <v>CERRADO</v>
      </c>
    </row>
    <row r="41" spans="1:62" s="464" customFormat="1" ht="35.1" customHeight="1" x14ac:dyDescent="0.25">
      <c r="A41" s="626"/>
      <c r="B41" s="626"/>
      <c r="C41" s="630" t="s">
        <v>154</v>
      </c>
      <c r="D41" s="626"/>
      <c r="E41" s="916"/>
      <c r="F41" s="626"/>
      <c r="G41" s="626">
        <v>5</v>
      </c>
      <c r="H41" s="628" t="s">
        <v>726</v>
      </c>
      <c r="I41" s="183" t="s">
        <v>471</v>
      </c>
      <c r="J41" s="151" t="s">
        <v>477</v>
      </c>
      <c r="K41" s="611" t="s">
        <v>490</v>
      </c>
      <c r="L41" s="630" t="s">
        <v>485</v>
      </c>
      <c r="M41" s="629">
        <v>1</v>
      </c>
      <c r="N41" s="630" t="s">
        <v>69</v>
      </c>
      <c r="O41" s="630" t="str">
        <f>IF(H41="","",VLOOKUP(H41,'[1]Procedimientos Publicar'!$C$6:$E$85,3,FALSE))</f>
        <v>SECRETARIA GENERAL</v>
      </c>
      <c r="P41" s="630" t="s">
        <v>361</v>
      </c>
      <c r="Q41" s="626"/>
      <c r="R41" s="626"/>
      <c r="S41" s="628"/>
      <c r="T41" s="631">
        <v>1</v>
      </c>
      <c r="U41" s="628" t="s">
        <v>488</v>
      </c>
      <c r="V41" s="167">
        <v>43739</v>
      </c>
      <c r="W41" s="167">
        <v>43800</v>
      </c>
      <c r="X41" s="167"/>
      <c r="Y41" s="632">
        <v>43830</v>
      </c>
      <c r="Z41" s="611" t="s">
        <v>481</v>
      </c>
      <c r="AA41" s="626">
        <v>1</v>
      </c>
      <c r="AB41" s="633">
        <f t="shared" si="0"/>
        <v>1</v>
      </c>
      <c r="AC41" s="634">
        <f t="shared" si="1"/>
        <v>1</v>
      </c>
      <c r="AD41" s="460" t="str">
        <f t="shared" si="2"/>
        <v>OK</v>
      </c>
      <c r="AG41" s="462" t="str">
        <f t="shared" si="3"/>
        <v>CUMPLIDA</v>
      </c>
      <c r="BH41" s="462" t="str">
        <f t="shared" si="4"/>
        <v>CUMPLIDA</v>
      </c>
      <c r="BJ41" s="467" t="str">
        <f t="shared" si="5"/>
        <v>CERRADO</v>
      </c>
    </row>
    <row r="42" spans="1:62" s="464" customFormat="1" ht="35.1" customHeight="1" x14ac:dyDescent="0.25">
      <c r="A42" s="626"/>
      <c r="B42" s="626"/>
      <c r="C42" s="630" t="s">
        <v>154</v>
      </c>
      <c r="D42" s="626"/>
      <c r="E42" s="916"/>
      <c r="F42" s="626"/>
      <c r="G42" s="626">
        <v>6</v>
      </c>
      <c r="H42" s="628" t="s">
        <v>726</v>
      </c>
      <c r="I42" s="183" t="s">
        <v>472</v>
      </c>
      <c r="J42" s="151" t="s">
        <v>477</v>
      </c>
      <c r="K42" s="611" t="s">
        <v>490</v>
      </c>
      <c r="L42" s="630" t="s">
        <v>485</v>
      </c>
      <c r="M42" s="629">
        <v>1</v>
      </c>
      <c r="N42" s="630" t="s">
        <v>69</v>
      </c>
      <c r="O42" s="630" t="str">
        <f>IF(H42="","",VLOOKUP(H42,'[1]Procedimientos Publicar'!$C$6:$E$85,3,FALSE))</f>
        <v>SECRETARIA GENERAL</v>
      </c>
      <c r="P42" s="630" t="s">
        <v>361</v>
      </c>
      <c r="Q42" s="626"/>
      <c r="R42" s="626"/>
      <c r="S42" s="628"/>
      <c r="T42" s="631">
        <v>1</v>
      </c>
      <c r="U42" s="628" t="s">
        <v>488</v>
      </c>
      <c r="V42" s="167">
        <v>43739</v>
      </c>
      <c r="W42" s="167">
        <v>43800</v>
      </c>
      <c r="X42" s="167"/>
      <c r="Y42" s="632">
        <v>43830</v>
      </c>
      <c r="Z42" s="182" t="s">
        <v>481</v>
      </c>
      <c r="AA42" s="626">
        <v>1</v>
      </c>
      <c r="AB42" s="633">
        <f t="shared" si="0"/>
        <v>1</v>
      </c>
      <c r="AC42" s="634">
        <f>(IF(OR($T42="",AB42=""),"",IF(OR($T42=0,AB42=0),0,IF((AB42*100%)/$T42&gt;100%,100%,(AB42*100%)/$T42))))</f>
        <v>1</v>
      </c>
      <c r="AD42" s="460" t="str">
        <f t="shared" si="2"/>
        <v>OK</v>
      </c>
      <c r="AG42" s="462" t="str">
        <f t="shared" si="3"/>
        <v>CUMPLIDA</v>
      </c>
      <c r="BH42" s="462" t="str">
        <f t="shared" si="4"/>
        <v>CUMPLIDA</v>
      </c>
      <c r="BJ42" s="467" t="str">
        <f t="shared" si="5"/>
        <v>CERRADO</v>
      </c>
    </row>
    <row r="43" spans="1:62" s="464" customFormat="1" ht="35.1" customHeight="1" x14ac:dyDescent="0.25">
      <c r="A43" s="626"/>
      <c r="B43" s="626"/>
      <c r="C43" s="630" t="s">
        <v>154</v>
      </c>
      <c r="D43" s="626"/>
      <c r="E43" s="916"/>
      <c r="F43" s="626"/>
      <c r="G43" s="626">
        <v>7</v>
      </c>
      <c r="H43" s="628" t="s">
        <v>726</v>
      </c>
      <c r="I43" s="183" t="s">
        <v>473</v>
      </c>
      <c r="J43" s="151" t="s">
        <v>478</v>
      </c>
      <c r="K43" s="151" t="s">
        <v>491</v>
      </c>
      <c r="L43" s="628" t="s">
        <v>486</v>
      </c>
      <c r="M43" s="358">
        <v>1</v>
      </c>
      <c r="N43" s="630" t="s">
        <v>69</v>
      </c>
      <c r="O43" s="630" t="str">
        <f>IF(H43="","",VLOOKUP(H43,'[1]Procedimientos Publicar'!$C$6:$E$85,3,FALSE))</f>
        <v>SECRETARIA GENERAL</v>
      </c>
      <c r="P43" s="630" t="s">
        <v>361</v>
      </c>
      <c r="Q43" s="626"/>
      <c r="R43" s="626"/>
      <c r="S43" s="151"/>
      <c r="T43" s="631">
        <v>1</v>
      </c>
      <c r="U43" s="626"/>
      <c r="V43" s="167">
        <v>43739</v>
      </c>
      <c r="W43" s="167">
        <v>43800</v>
      </c>
      <c r="X43" s="167"/>
      <c r="Y43" s="632">
        <v>43830</v>
      </c>
      <c r="Z43" s="182" t="s">
        <v>482</v>
      </c>
      <c r="AA43" s="634">
        <v>1</v>
      </c>
      <c r="AB43" s="633">
        <f t="shared" si="0"/>
        <v>1</v>
      </c>
      <c r="AC43" s="634">
        <f t="shared" si="1"/>
        <v>1</v>
      </c>
      <c r="AD43" s="460" t="str">
        <f t="shared" si="2"/>
        <v>OK</v>
      </c>
      <c r="AG43" s="462" t="str">
        <f t="shared" si="3"/>
        <v>CUMPLIDA</v>
      </c>
      <c r="BH43" s="462" t="str">
        <f t="shared" si="4"/>
        <v>CUMPLIDA</v>
      </c>
      <c r="BJ43" s="467" t="str">
        <f t="shared" si="5"/>
        <v>CERRADO</v>
      </c>
    </row>
    <row r="44" spans="1:62" s="464" customFormat="1" ht="35.1" customHeight="1" x14ac:dyDescent="0.25">
      <c r="A44" s="626"/>
      <c r="B44" s="626"/>
      <c r="C44" s="630" t="s">
        <v>154</v>
      </c>
      <c r="D44" s="626"/>
      <c r="E44" s="916"/>
      <c r="F44" s="626"/>
      <c r="G44" s="626">
        <v>8</v>
      </c>
      <c r="H44" s="628" t="s">
        <v>726</v>
      </c>
      <c r="I44" s="183" t="s">
        <v>474</v>
      </c>
      <c r="J44" s="151" t="s">
        <v>479</v>
      </c>
      <c r="K44" s="151" t="s">
        <v>492</v>
      </c>
      <c r="L44" s="151" t="s">
        <v>487</v>
      </c>
      <c r="M44" s="629">
        <v>2</v>
      </c>
      <c r="N44" s="630" t="s">
        <v>69</v>
      </c>
      <c r="O44" s="630" t="str">
        <f>IF(H44="","",VLOOKUP(H44,'[1]Procedimientos Publicar'!$C$6:$E$85,3,FALSE))</f>
        <v>SECRETARIA GENERAL</v>
      </c>
      <c r="P44" s="630" t="s">
        <v>361</v>
      </c>
      <c r="Q44" s="626"/>
      <c r="R44" s="626"/>
      <c r="S44" s="151"/>
      <c r="T44" s="631">
        <v>1</v>
      </c>
      <c r="U44" s="626"/>
      <c r="V44" s="167">
        <v>43739</v>
      </c>
      <c r="W44" s="167">
        <v>43891</v>
      </c>
      <c r="X44" s="167"/>
      <c r="Y44" s="632">
        <v>43830</v>
      </c>
      <c r="Z44" s="182" t="s">
        <v>483</v>
      </c>
      <c r="AA44" s="626">
        <v>2</v>
      </c>
      <c r="AB44" s="633">
        <f t="shared" si="0"/>
        <v>1</v>
      </c>
      <c r="AC44" s="634">
        <f t="shared" si="1"/>
        <v>1</v>
      </c>
      <c r="AD44" s="460" t="str">
        <f t="shared" si="2"/>
        <v>OK</v>
      </c>
      <c r="AG44" s="462" t="str">
        <f t="shared" si="3"/>
        <v>CUMPLIDA</v>
      </c>
      <c r="BH44" s="462" t="str">
        <f t="shared" si="4"/>
        <v>CUMPLIDA</v>
      </c>
      <c r="BJ44" s="467" t="str">
        <f t="shared" si="5"/>
        <v>CERRADO</v>
      </c>
    </row>
    <row r="45" spans="1:62" s="464" customFormat="1" ht="35.1" customHeight="1" x14ac:dyDescent="0.25">
      <c r="A45" s="762"/>
      <c r="B45" s="762"/>
      <c r="C45" s="763" t="s">
        <v>154</v>
      </c>
      <c r="D45" s="762"/>
      <c r="E45" s="913" t="s">
        <v>493</v>
      </c>
      <c r="F45" s="762"/>
      <c r="G45" s="762">
        <v>1</v>
      </c>
      <c r="H45" s="764" t="s">
        <v>722</v>
      </c>
      <c r="I45" s="765" t="s">
        <v>714</v>
      </c>
      <c r="J45" s="762"/>
      <c r="K45" s="762"/>
      <c r="L45" s="763" t="s">
        <v>1157</v>
      </c>
      <c r="M45" s="762"/>
      <c r="N45" s="763" t="s">
        <v>69</v>
      </c>
      <c r="O45" s="763" t="str">
        <f>IF(H45="","",VLOOKUP(H45,'[1]Procedimientos Publicar'!$C$6:$E$85,3,FALSE))</f>
        <v>SECRETARIA GENERAL</v>
      </c>
      <c r="P45" s="763" t="s">
        <v>361</v>
      </c>
      <c r="Q45" s="762"/>
      <c r="R45" s="762"/>
      <c r="S45" s="762"/>
      <c r="T45" s="766">
        <v>1</v>
      </c>
      <c r="U45" s="762"/>
      <c r="V45" s="762"/>
      <c r="W45" s="767">
        <v>44227</v>
      </c>
      <c r="X45" s="767"/>
      <c r="Y45" s="767">
        <v>43830</v>
      </c>
      <c r="Z45" s="762"/>
      <c r="AA45" s="762"/>
      <c r="AB45" s="768" t="str">
        <f t="shared" si="0"/>
        <v/>
      </c>
      <c r="AC45" s="769" t="str">
        <f t="shared" si="1"/>
        <v/>
      </c>
      <c r="AD45" s="460" t="str">
        <f t="shared" si="2"/>
        <v/>
      </c>
      <c r="AG45" s="462" t="str">
        <f t="shared" si="3"/>
        <v>PENDIENTE</v>
      </c>
      <c r="AH45" s="447">
        <v>44012</v>
      </c>
      <c r="AI45" s="734" t="s">
        <v>1157</v>
      </c>
      <c r="AN45" s="743" t="s">
        <v>1170</v>
      </c>
      <c r="AQ45" s="9">
        <v>44150</v>
      </c>
      <c r="AR45" s="739"/>
      <c r="AS45" s="739">
        <v>0</v>
      </c>
      <c r="AT45" s="10" t="str">
        <f t="shared" ref="AT45:AT49" si="31">(IF(AS45="","",IF(OR($M45=0,$M45="",AQ45=""),"",AS45/$M45)))</f>
        <v/>
      </c>
      <c r="AU45" s="11" t="str">
        <f t="shared" ref="AU45:AU49" si="32">(IF(OR($T45="",AT45=""),"",IF(OR($T45=0,AT45=0),0,IF((AT45*100%)/$T45&gt;100%,100%,(AT45*100%)/$T45))))</f>
        <v/>
      </c>
      <c r="AV45" s="736" t="str">
        <f t="shared" ref="AV45:AV49" si="33">IF(AS45="","",IF(AU45&lt;100%, IF(AU45&lt;75%, "ALERTA","EN TERMINO"), IF(AU45=100%, "OK", "EN TERMINO")))</f>
        <v>EN TERMINO</v>
      </c>
      <c r="AW45" s="359"/>
      <c r="AX45" s="739"/>
      <c r="AY45" s="738" t="str">
        <f t="shared" ref="AY45:AY49" si="34">IF(AU45=100%,IF(AU45&gt;75%,"CUMPLIDA","PENDIENTE"),IF(AU45&lt;75%,"INCUMPLIDA","PENDIENTE"))</f>
        <v>PENDIENTE</v>
      </c>
      <c r="AZ45" s="9"/>
      <c r="BA45" s="737"/>
      <c r="BB45" s="737"/>
      <c r="BC45" s="7" t="str">
        <f t="shared" ref="BC45:BC49" si="35">(IF(BB45="","",IF(OR($M45=0,$M45="",AZ45=""),"",BB45/$M45)))</f>
        <v/>
      </c>
      <c r="BD45" s="12" t="str">
        <f t="shared" ref="BD45:BD49" si="36">(IF(OR($T45="",BC45=""),"",IF(OR($T45=0,BC45=0),0,IF((BC45*100%)/$T45&gt;100%,100%,(BC45*100%)/$T45))))</f>
        <v/>
      </c>
      <c r="BE45" s="736" t="str">
        <f t="shared" ref="BE45:BE49" si="37">IF(BB45="","",IF(BD45&lt;100%, IF(BD45&lt;100%, "ALERTA","EN TERMINO"), IF(BD45=100%, "OK", "EN TERMINO")))</f>
        <v/>
      </c>
      <c r="BF45" s="737"/>
      <c r="BG45" s="737"/>
      <c r="BH45" s="738" t="str">
        <f t="shared" ref="BH45:BH49" si="38">IF(AL45=100%,"CUMPLIDA","INCUMPLIDA")</f>
        <v>INCUMPLIDA</v>
      </c>
      <c r="BI45" s="821"/>
      <c r="BJ45" s="821" t="str">
        <f t="shared" ref="BJ45:BJ49" si="39">IF(AY45="CUMPLIDA","CERRADO","ABIERTO")</f>
        <v>ABIERTO</v>
      </c>
    </row>
    <row r="46" spans="1:62" s="464" customFormat="1" ht="35.1" customHeight="1" x14ac:dyDescent="0.25">
      <c r="A46" s="762"/>
      <c r="B46" s="762"/>
      <c r="C46" s="763" t="s">
        <v>154</v>
      </c>
      <c r="D46" s="762"/>
      <c r="E46" s="913"/>
      <c r="F46" s="762"/>
      <c r="G46" s="762">
        <v>2</v>
      </c>
      <c r="H46" s="764" t="s">
        <v>722</v>
      </c>
      <c r="I46" s="765" t="s">
        <v>715</v>
      </c>
      <c r="J46" s="762"/>
      <c r="K46" s="762"/>
      <c r="L46" s="763" t="s">
        <v>1158</v>
      </c>
      <c r="M46" s="762"/>
      <c r="N46" s="763" t="s">
        <v>69</v>
      </c>
      <c r="O46" s="763" t="str">
        <f>IF(H46="","",VLOOKUP(H46,'[1]Procedimientos Publicar'!$C$6:$E$85,3,FALSE))</f>
        <v>SECRETARIA GENERAL</v>
      </c>
      <c r="P46" s="763" t="s">
        <v>361</v>
      </c>
      <c r="Q46" s="762"/>
      <c r="R46" s="762"/>
      <c r="S46" s="762"/>
      <c r="T46" s="766">
        <v>1</v>
      </c>
      <c r="U46" s="762"/>
      <c r="V46" s="762"/>
      <c r="W46" s="767">
        <v>44227</v>
      </c>
      <c r="X46" s="767"/>
      <c r="Y46" s="767">
        <v>43830</v>
      </c>
      <c r="Z46" s="762"/>
      <c r="AA46" s="762"/>
      <c r="AB46" s="768" t="str">
        <f t="shared" si="0"/>
        <v/>
      </c>
      <c r="AC46" s="769" t="str">
        <f t="shared" si="1"/>
        <v/>
      </c>
      <c r="AD46" s="460" t="str">
        <f t="shared" si="2"/>
        <v/>
      </c>
      <c r="AG46" s="462" t="str">
        <f t="shared" si="3"/>
        <v>PENDIENTE</v>
      </c>
      <c r="AH46" s="447">
        <v>44012</v>
      </c>
      <c r="AI46" s="734" t="s">
        <v>1158</v>
      </c>
      <c r="AN46" s="743" t="s">
        <v>1170</v>
      </c>
      <c r="AQ46" s="9">
        <v>44150</v>
      </c>
      <c r="AR46" s="739"/>
      <c r="AS46" s="739">
        <v>0</v>
      </c>
      <c r="AT46" s="10" t="str">
        <f t="shared" si="31"/>
        <v/>
      </c>
      <c r="AU46" s="11" t="str">
        <f t="shared" si="32"/>
        <v/>
      </c>
      <c r="AV46" s="736" t="str">
        <f t="shared" si="33"/>
        <v>EN TERMINO</v>
      </c>
      <c r="AW46" s="359"/>
      <c r="AX46" s="739"/>
      <c r="AY46" s="738" t="str">
        <f t="shared" si="34"/>
        <v>PENDIENTE</v>
      </c>
      <c r="AZ46" s="9"/>
      <c r="BA46" s="737"/>
      <c r="BB46" s="737"/>
      <c r="BC46" s="7" t="str">
        <f t="shared" si="35"/>
        <v/>
      </c>
      <c r="BD46" s="12" t="str">
        <f t="shared" si="36"/>
        <v/>
      </c>
      <c r="BE46" s="736" t="str">
        <f t="shared" si="37"/>
        <v/>
      </c>
      <c r="BF46" s="737"/>
      <c r="BG46" s="737"/>
      <c r="BH46" s="738" t="str">
        <f t="shared" si="38"/>
        <v>INCUMPLIDA</v>
      </c>
      <c r="BI46" s="821"/>
      <c r="BJ46" s="821" t="str">
        <f t="shared" si="39"/>
        <v>ABIERTO</v>
      </c>
    </row>
    <row r="47" spans="1:62" s="464" customFormat="1" ht="35.1" customHeight="1" x14ac:dyDescent="0.25">
      <c r="A47" s="762"/>
      <c r="B47" s="762"/>
      <c r="C47" s="763" t="s">
        <v>154</v>
      </c>
      <c r="D47" s="762"/>
      <c r="E47" s="913"/>
      <c r="F47" s="762"/>
      <c r="G47" s="762">
        <v>3</v>
      </c>
      <c r="H47" s="764" t="s">
        <v>722</v>
      </c>
      <c r="I47" s="765" t="s">
        <v>716</v>
      </c>
      <c r="J47" s="762"/>
      <c r="K47" s="762"/>
      <c r="L47" s="763" t="s">
        <v>1159</v>
      </c>
      <c r="M47" s="762"/>
      <c r="N47" s="763" t="s">
        <v>69</v>
      </c>
      <c r="O47" s="763" t="str">
        <f>IF(H47="","",VLOOKUP(H47,'[1]Procedimientos Publicar'!$C$6:$E$85,3,FALSE))</f>
        <v>SECRETARIA GENERAL</v>
      </c>
      <c r="P47" s="763" t="s">
        <v>361</v>
      </c>
      <c r="Q47" s="762"/>
      <c r="R47" s="762"/>
      <c r="S47" s="762"/>
      <c r="T47" s="766">
        <v>1</v>
      </c>
      <c r="U47" s="762"/>
      <c r="V47" s="762"/>
      <c r="W47" s="767">
        <v>44227</v>
      </c>
      <c r="X47" s="767"/>
      <c r="Y47" s="767">
        <v>43830</v>
      </c>
      <c r="Z47" s="762"/>
      <c r="AA47" s="762"/>
      <c r="AB47" s="768" t="str">
        <f t="shared" si="0"/>
        <v/>
      </c>
      <c r="AC47" s="769" t="str">
        <f t="shared" si="1"/>
        <v/>
      </c>
      <c r="AD47" s="460" t="str">
        <f t="shared" si="2"/>
        <v/>
      </c>
      <c r="AG47" s="462" t="str">
        <f t="shared" si="3"/>
        <v>PENDIENTE</v>
      </c>
      <c r="AH47" s="447">
        <v>44012</v>
      </c>
      <c r="AI47" s="734" t="s">
        <v>1159</v>
      </c>
      <c r="AN47" s="743" t="s">
        <v>1170</v>
      </c>
      <c r="AQ47" s="9">
        <v>44150</v>
      </c>
      <c r="AR47" s="739"/>
      <c r="AS47" s="739"/>
      <c r="AT47" s="10" t="str">
        <f t="shared" si="31"/>
        <v/>
      </c>
      <c r="AU47" s="11" t="str">
        <f t="shared" si="32"/>
        <v/>
      </c>
      <c r="AV47" s="736" t="str">
        <f t="shared" si="33"/>
        <v/>
      </c>
      <c r="AW47" s="743" t="s">
        <v>1340</v>
      </c>
      <c r="AX47" s="739"/>
      <c r="AY47" s="738" t="str">
        <f t="shared" si="34"/>
        <v>PENDIENTE</v>
      </c>
      <c r="AZ47" s="9"/>
      <c r="BA47" s="737"/>
      <c r="BB47" s="737"/>
      <c r="BC47" s="7" t="str">
        <f t="shared" si="35"/>
        <v/>
      </c>
      <c r="BD47" s="12" t="str">
        <f t="shared" si="36"/>
        <v/>
      </c>
      <c r="BE47" s="736" t="str">
        <f t="shared" si="37"/>
        <v/>
      </c>
      <c r="BF47" s="737"/>
      <c r="BG47" s="737"/>
      <c r="BH47" s="738" t="str">
        <f t="shared" si="38"/>
        <v>INCUMPLIDA</v>
      </c>
      <c r="BI47" s="821"/>
      <c r="BJ47" s="821" t="str">
        <f t="shared" si="39"/>
        <v>ABIERTO</v>
      </c>
    </row>
    <row r="48" spans="1:62" s="464" customFormat="1" ht="35.1" customHeight="1" x14ac:dyDescent="0.25">
      <c r="A48" s="762"/>
      <c r="B48" s="762"/>
      <c r="C48" s="763" t="s">
        <v>154</v>
      </c>
      <c r="D48" s="762"/>
      <c r="E48" s="913"/>
      <c r="F48" s="762"/>
      <c r="G48" s="762">
        <v>4</v>
      </c>
      <c r="H48" s="764" t="s">
        <v>722</v>
      </c>
      <c r="I48" s="765" t="s">
        <v>717</v>
      </c>
      <c r="J48" s="762"/>
      <c r="K48" s="762"/>
      <c r="L48" s="763" t="s">
        <v>1160</v>
      </c>
      <c r="M48" s="762"/>
      <c r="N48" s="763" t="s">
        <v>69</v>
      </c>
      <c r="O48" s="763" t="str">
        <f>IF(H48="","",VLOOKUP(H48,'[1]Procedimientos Publicar'!$C$6:$E$85,3,FALSE))</f>
        <v>SECRETARIA GENERAL</v>
      </c>
      <c r="P48" s="763" t="s">
        <v>361</v>
      </c>
      <c r="Q48" s="762"/>
      <c r="R48" s="762"/>
      <c r="S48" s="762"/>
      <c r="T48" s="766">
        <v>1</v>
      </c>
      <c r="U48" s="762"/>
      <c r="V48" s="762"/>
      <c r="W48" s="767">
        <v>44227</v>
      </c>
      <c r="X48" s="767"/>
      <c r="Y48" s="767">
        <v>43830</v>
      </c>
      <c r="Z48" s="762"/>
      <c r="AA48" s="762"/>
      <c r="AB48" s="768" t="str">
        <f t="shared" si="0"/>
        <v/>
      </c>
      <c r="AC48" s="769" t="str">
        <f t="shared" si="1"/>
        <v/>
      </c>
      <c r="AD48" s="460" t="str">
        <f t="shared" si="2"/>
        <v/>
      </c>
      <c r="AG48" s="462" t="str">
        <f t="shared" si="3"/>
        <v>PENDIENTE</v>
      </c>
      <c r="AH48" s="447">
        <v>44012</v>
      </c>
      <c r="AI48" s="734" t="s">
        <v>1160</v>
      </c>
      <c r="AN48" s="743" t="s">
        <v>1170</v>
      </c>
      <c r="AQ48" s="9">
        <v>44150</v>
      </c>
      <c r="AR48" s="739"/>
      <c r="AS48" s="739">
        <v>0</v>
      </c>
      <c r="AT48" s="10" t="str">
        <f t="shared" si="31"/>
        <v/>
      </c>
      <c r="AU48" s="11" t="str">
        <f t="shared" si="32"/>
        <v/>
      </c>
      <c r="AV48" s="736" t="str">
        <f t="shared" si="33"/>
        <v>EN TERMINO</v>
      </c>
      <c r="AW48" s="359"/>
      <c r="AX48" s="739"/>
      <c r="AY48" s="738" t="str">
        <f t="shared" si="34"/>
        <v>PENDIENTE</v>
      </c>
      <c r="AZ48" s="9"/>
      <c r="BA48" s="737"/>
      <c r="BB48" s="737"/>
      <c r="BC48" s="7" t="str">
        <f t="shared" si="35"/>
        <v/>
      </c>
      <c r="BD48" s="12" t="str">
        <f t="shared" si="36"/>
        <v/>
      </c>
      <c r="BE48" s="736" t="str">
        <f t="shared" si="37"/>
        <v/>
      </c>
      <c r="BF48" s="737"/>
      <c r="BG48" s="737"/>
      <c r="BH48" s="738" t="str">
        <f t="shared" si="38"/>
        <v>INCUMPLIDA</v>
      </c>
      <c r="BI48" s="821"/>
      <c r="BJ48" s="821" t="str">
        <f t="shared" si="39"/>
        <v>ABIERTO</v>
      </c>
    </row>
    <row r="49" spans="1:62" s="464" customFormat="1" ht="35.1" customHeight="1" x14ac:dyDescent="0.25">
      <c r="A49" s="762"/>
      <c r="B49" s="762"/>
      <c r="C49" s="763" t="s">
        <v>154</v>
      </c>
      <c r="D49" s="762"/>
      <c r="E49" s="913"/>
      <c r="F49" s="762"/>
      <c r="G49" s="762">
        <v>5</v>
      </c>
      <c r="H49" s="764" t="s">
        <v>722</v>
      </c>
      <c r="I49" s="765" t="s">
        <v>453</v>
      </c>
      <c r="J49" s="762"/>
      <c r="K49" s="762"/>
      <c r="L49" s="763" t="s">
        <v>1161</v>
      </c>
      <c r="M49" s="762"/>
      <c r="N49" s="763" t="s">
        <v>69</v>
      </c>
      <c r="O49" s="763" t="str">
        <f>IF(H49="","",VLOOKUP(H49,'[1]Procedimientos Publicar'!$C$6:$E$85,3,FALSE))</f>
        <v>SECRETARIA GENERAL</v>
      </c>
      <c r="P49" s="763" t="s">
        <v>361</v>
      </c>
      <c r="Q49" s="762"/>
      <c r="R49" s="762"/>
      <c r="S49" s="762"/>
      <c r="T49" s="766">
        <v>1</v>
      </c>
      <c r="U49" s="762"/>
      <c r="V49" s="762"/>
      <c r="W49" s="767">
        <v>44227</v>
      </c>
      <c r="X49" s="767"/>
      <c r="Y49" s="767">
        <v>43830</v>
      </c>
      <c r="Z49" s="762"/>
      <c r="AA49" s="762"/>
      <c r="AB49" s="768" t="str">
        <f t="shared" si="0"/>
        <v/>
      </c>
      <c r="AC49" s="769" t="str">
        <f t="shared" si="1"/>
        <v/>
      </c>
      <c r="AD49" s="460" t="str">
        <f t="shared" si="2"/>
        <v/>
      </c>
      <c r="AG49" s="462" t="str">
        <f t="shared" si="3"/>
        <v>PENDIENTE</v>
      </c>
      <c r="AH49" s="447">
        <v>44012</v>
      </c>
      <c r="AI49" s="734" t="s">
        <v>1161</v>
      </c>
      <c r="AN49" s="743" t="s">
        <v>1170</v>
      </c>
      <c r="AQ49" s="9">
        <v>44150</v>
      </c>
      <c r="AR49" s="739"/>
      <c r="AS49" s="739">
        <v>0</v>
      </c>
      <c r="AT49" s="10" t="str">
        <f t="shared" si="31"/>
        <v/>
      </c>
      <c r="AU49" s="11" t="str">
        <f t="shared" si="32"/>
        <v/>
      </c>
      <c r="AV49" s="736" t="str">
        <f t="shared" si="33"/>
        <v>EN TERMINO</v>
      </c>
      <c r="AW49" s="359"/>
      <c r="AX49" s="739"/>
      <c r="AY49" s="738" t="str">
        <f t="shared" si="34"/>
        <v>PENDIENTE</v>
      </c>
      <c r="AZ49" s="9"/>
      <c r="BA49" s="737"/>
      <c r="BB49" s="737"/>
      <c r="BC49" s="7" t="str">
        <f t="shared" si="35"/>
        <v/>
      </c>
      <c r="BD49" s="12" t="str">
        <f t="shared" si="36"/>
        <v/>
      </c>
      <c r="BE49" s="736" t="str">
        <f t="shared" si="37"/>
        <v/>
      </c>
      <c r="BF49" s="737"/>
      <c r="BG49" s="737"/>
      <c r="BH49" s="738" t="str">
        <f t="shared" si="38"/>
        <v>INCUMPLIDA</v>
      </c>
      <c r="BI49" s="821"/>
      <c r="BJ49" s="821" t="str">
        <f t="shared" si="39"/>
        <v>ABIERTO</v>
      </c>
    </row>
    <row r="50" spans="1:62" s="813" customFormat="1" ht="35.1" customHeight="1" x14ac:dyDescent="0.25">
      <c r="A50" s="811"/>
      <c r="B50" s="811"/>
      <c r="C50" s="587" t="s">
        <v>154</v>
      </c>
      <c r="D50" s="811"/>
      <c r="E50" s="919" t="s">
        <v>1212</v>
      </c>
      <c r="F50" s="811"/>
      <c r="G50" s="582">
        <v>1</v>
      </c>
      <c r="H50" s="361" t="s">
        <v>722</v>
      </c>
      <c r="I50" s="812" t="s">
        <v>1281</v>
      </c>
      <c r="J50" s="811"/>
      <c r="K50" s="812" t="s">
        <v>1341</v>
      </c>
      <c r="L50" s="812"/>
      <c r="M50" s="812">
        <v>1</v>
      </c>
      <c r="N50" s="811"/>
      <c r="O50" s="587" t="str">
        <f>IF(H50="","",VLOOKUP(H50,'[1]Procedimientos Publicar'!$C$6:$E$85,3,FALSE))</f>
        <v>SECRETARIA GENERAL</v>
      </c>
      <c r="P50" s="587" t="s">
        <v>361</v>
      </c>
      <c r="Q50" s="811"/>
      <c r="R50" s="811"/>
      <c r="S50" s="811"/>
      <c r="T50" s="811"/>
      <c r="U50" s="811"/>
      <c r="V50" s="811"/>
      <c r="W50" s="811"/>
      <c r="X50" s="811"/>
      <c r="Y50" s="811"/>
      <c r="Z50" s="811"/>
      <c r="AA50" s="811"/>
      <c r="AB50" s="811"/>
      <c r="AC50" s="811"/>
      <c r="AQ50" s="9">
        <v>44150</v>
      </c>
      <c r="AT50" s="10" t="str">
        <f t="shared" ref="AT50:AT60" si="40">(IF(AS50="","",IF(OR($M50=0,$M50="",AQ50=""),"",AS50/$M50)))</f>
        <v/>
      </c>
      <c r="AU50" s="11" t="str">
        <f t="shared" ref="AU50:AU60" si="41">(IF(OR($T50="",AT50=""),"",IF(OR($T50=0,AT50=0),0,IF((AT50*100%)/$T50&gt;100%,100%,(AT50*100%)/$T50))))</f>
        <v/>
      </c>
      <c r="AV50" s="736" t="str">
        <f t="shared" ref="AV50:AV60" si="42">IF(AS50="","",IF(AU50&lt;100%, IF(AU50&lt;75%, "ALERTA","EN TERMINO"), IF(AU50=100%, "OK", "EN TERMINO")))</f>
        <v/>
      </c>
      <c r="AW50" s="359"/>
      <c r="AX50" s="739"/>
      <c r="AY50" s="738" t="str">
        <f t="shared" ref="AY50:AY60" si="43">IF(AU50=100%,IF(AU50&gt;75%,"CUMPLIDA","PENDIENTE"),IF(AU50&lt;75%,"INCUMPLIDA","PENDIENTE"))</f>
        <v>PENDIENTE</v>
      </c>
      <c r="AZ50" s="9"/>
      <c r="BA50" s="737"/>
      <c r="BB50" s="737"/>
      <c r="BC50" s="7" t="str">
        <f t="shared" ref="BC50:BC60" si="44">(IF(BB50="","",IF(OR($M50=0,$M50="",AZ50=""),"",BB50/$M50)))</f>
        <v/>
      </c>
      <c r="BD50" s="12" t="str">
        <f t="shared" ref="BD50:BD60" si="45">(IF(OR($T50="",BC50=""),"",IF(OR($T50=0,BC50=0),0,IF((BC50*100%)/$T50&gt;100%,100%,(BC50*100%)/$T50))))</f>
        <v/>
      </c>
      <c r="BE50" s="736" t="str">
        <f t="shared" ref="BE50:BE60" si="46">IF(BB50="","",IF(BD50&lt;100%, IF(BD50&lt;100%, "ALERTA","EN TERMINO"), IF(BD50=100%, "OK", "EN TERMINO")))</f>
        <v/>
      </c>
      <c r="BF50" s="737"/>
      <c r="BG50" s="737"/>
      <c r="BH50" s="738" t="str">
        <f t="shared" ref="BH50:BH60" si="47">IF(AL50=100%,"CUMPLIDA","INCUMPLIDA")</f>
        <v>INCUMPLIDA</v>
      </c>
      <c r="BI50" s="847"/>
      <c r="BJ50" s="847" t="str">
        <f t="shared" ref="BJ50:BJ60" si="48">IF(AY50="CUMPLIDA","CERRADO","ABIERTO")</f>
        <v>ABIERTO</v>
      </c>
    </row>
    <row r="51" spans="1:62" s="813" customFormat="1" ht="35.1" customHeight="1" x14ac:dyDescent="0.25">
      <c r="A51" s="811"/>
      <c r="B51" s="811"/>
      <c r="C51" s="587" t="s">
        <v>154</v>
      </c>
      <c r="D51" s="811"/>
      <c r="E51" s="919"/>
      <c r="F51" s="811"/>
      <c r="G51" s="582">
        <v>2</v>
      </c>
      <c r="H51" s="361" t="s">
        <v>722</v>
      </c>
      <c r="I51" s="812" t="s">
        <v>1282</v>
      </c>
      <c r="J51" s="811"/>
      <c r="K51" s="812" t="s">
        <v>1342</v>
      </c>
      <c r="L51" s="812"/>
      <c r="M51" s="812">
        <v>3</v>
      </c>
      <c r="N51" s="811"/>
      <c r="O51" s="587" t="str">
        <f>IF(H51="","",VLOOKUP(H51,'[1]Procedimientos Publicar'!$C$6:$E$85,3,FALSE))</f>
        <v>SECRETARIA GENERAL</v>
      </c>
      <c r="P51" s="587" t="s">
        <v>361</v>
      </c>
      <c r="Q51" s="811"/>
      <c r="R51" s="811"/>
      <c r="S51" s="811"/>
      <c r="T51" s="811"/>
      <c r="U51" s="811"/>
      <c r="V51" s="811"/>
      <c r="W51" s="811"/>
      <c r="X51" s="811"/>
      <c r="Y51" s="811"/>
      <c r="Z51" s="811"/>
      <c r="AA51" s="811"/>
      <c r="AB51" s="811"/>
      <c r="AC51" s="811"/>
      <c r="AQ51" s="9">
        <v>44150</v>
      </c>
      <c r="AT51" s="10" t="str">
        <f t="shared" si="40"/>
        <v/>
      </c>
      <c r="AU51" s="11" t="str">
        <f t="shared" si="41"/>
        <v/>
      </c>
      <c r="AV51" s="736" t="str">
        <f t="shared" si="42"/>
        <v/>
      </c>
      <c r="AW51" s="359"/>
      <c r="AX51" s="739"/>
      <c r="AY51" s="738" t="str">
        <f t="shared" si="43"/>
        <v>PENDIENTE</v>
      </c>
      <c r="AZ51" s="9"/>
      <c r="BA51" s="737"/>
      <c r="BB51" s="737"/>
      <c r="BC51" s="7" t="str">
        <f t="shared" si="44"/>
        <v/>
      </c>
      <c r="BD51" s="12" t="str">
        <f t="shared" si="45"/>
        <v/>
      </c>
      <c r="BE51" s="736" t="str">
        <f t="shared" si="46"/>
        <v/>
      </c>
      <c r="BF51" s="737"/>
      <c r="BG51" s="737"/>
      <c r="BH51" s="738" t="str">
        <f t="shared" si="47"/>
        <v>INCUMPLIDA</v>
      </c>
      <c r="BI51" s="847"/>
      <c r="BJ51" s="847" t="str">
        <f t="shared" si="48"/>
        <v>ABIERTO</v>
      </c>
    </row>
    <row r="52" spans="1:62" s="813" customFormat="1" ht="35.1" customHeight="1" x14ac:dyDescent="0.25">
      <c r="A52" s="811"/>
      <c r="B52" s="811"/>
      <c r="C52" s="587" t="s">
        <v>154</v>
      </c>
      <c r="D52" s="811"/>
      <c r="E52" s="919"/>
      <c r="F52" s="811"/>
      <c r="G52" s="582">
        <v>3</v>
      </c>
      <c r="H52" s="361" t="s">
        <v>722</v>
      </c>
      <c r="I52" s="812" t="s">
        <v>1283</v>
      </c>
      <c r="J52" s="811"/>
      <c r="K52" s="812" t="s">
        <v>1343</v>
      </c>
      <c r="L52" s="812"/>
      <c r="M52" s="812">
        <v>2</v>
      </c>
      <c r="N52" s="811"/>
      <c r="O52" s="587" t="str">
        <f>IF(H52="","",VLOOKUP(H52,'[1]Procedimientos Publicar'!$C$6:$E$85,3,FALSE))</f>
        <v>SECRETARIA GENERAL</v>
      </c>
      <c r="P52" s="587" t="s">
        <v>361</v>
      </c>
      <c r="Q52" s="811"/>
      <c r="R52" s="811"/>
      <c r="S52" s="811"/>
      <c r="T52" s="811"/>
      <c r="U52" s="811"/>
      <c r="V52" s="811"/>
      <c r="W52" s="811"/>
      <c r="X52" s="811"/>
      <c r="Y52" s="811"/>
      <c r="Z52" s="811"/>
      <c r="AA52" s="811"/>
      <c r="AB52" s="811"/>
      <c r="AC52" s="811"/>
      <c r="AQ52" s="9">
        <v>44150</v>
      </c>
      <c r="AT52" s="10" t="str">
        <f t="shared" si="40"/>
        <v/>
      </c>
      <c r="AU52" s="11" t="str">
        <f t="shared" si="41"/>
        <v/>
      </c>
      <c r="AV52" s="736" t="str">
        <f t="shared" si="42"/>
        <v/>
      </c>
      <c r="AW52" s="359"/>
      <c r="AX52" s="739"/>
      <c r="AY52" s="738" t="str">
        <f t="shared" si="43"/>
        <v>PENDIENTE</v>
      </c>
      <c r="AZ52" s="9"/>
      <c r="BA52" s="737"/>
      <c r="BB52" s="737"/>
      <c r="BC52" s="7" t="str">
        <f t="shared" si="44"/>
        <v/>
      </c>
      <c r="BD52" s="12" t="str">
        <f t="shared" si="45"/>
        <v/>
      </c>
      <c r="BE52" s="736" t="str">
        <f t="shared" si="46"/>
        <v/>
      </c>
      <c r="BF52" s="737"/>
      <c r="BG52" s="737"/>
      <c r="BH52" s="738" t="str">
        <f t="shared" si="47"/>
        <v>INCUMPLIDA</v>
      </c>
      <c r="BI52" s="847"/>
      <c r="BJ52" s="847" t="str">
        <f t="shared" si="48"/>
        <v>ABIERTO</v>
      </c>
    </row>
    <row r="53" spans="1:62" s="813" customFormat="1" ht="35.1" customHeight="1" x14ac:dyDescent="0.25">
      <c r="A53" s="811"/>
      <c r="B53" s="811"/>
      <c r="C53" s="587" t="s">
        <v>154</v>
      </c>
      <c r="D53" s="811"/>
      <c r="E53" s="919"/>
      <c r="F53" s="811"/>
      <c r="G53" s="582">
        <v>4</v>
      </c>
      <c r="H53" s="361" t="s">
        <v>722</v>
      </c>
      <c r="I53" s="812" t="s">
        <v>1284</v>
      </c>
      <c r="J53" s="811"/>
      <c r="K53" s="812" t="s">
        <v>1344</v>
      </c>
      <c r="L53" s="812"/>
      <c r="M53" s="812">
        <v>3</v>
      </c>
      <c r="N53" s="811"/>
      <c r="O53" s="587" t="str">
        <f>IF(H53="","",VLOOKUP(H53,'[1]Procedimientos Publicar'!$C$6:$E$85,3,FALSE))</f>
        <v>SECRETARIA GENERAL</v>
      </c>
      <c r="P53" s="587" t="s">
        <v>361</v>
      </c>
      <c r="Q53" s="811"/>
      <c r="R53" s="811"/>
      <c r="S53" s="811"/>
      <c r="T53" s="811"/>
      <c r="U53" s="811"/>
      <c r="V53" s="811"/>
      <c r="W53" s="811"/>
      <c r="X53" s="811"/>
      <c r="Y53" s="811"/>
      <c r="Z53" s="811"/>
      <c r="AA53" s="811"/>
      <c r="AB53" s="811"/>
      <c r="AC53" s="811"/>
      <c r="AQ53" s="9">
        <v>44150</v>
      </c>
      <c r="AT53" s="10" t="str">
        <f t="shared" si="40"/>
        <v/>
      </c>
      <c r="AU53" s="11" t="str">
        <f t="shared" si="41"/>
        <v/>
      </c>
      <c r="AV53" s="736" t="str">
        <f t="shared" si="42"/>
        <v/>
      </c>
      <c r="AW53" s="359"/>
      <c r="AX53" s="739"/>
      <c r="AY53" s="738" t="str">
        <f t="shared" si="43"/>
        <v>PENDIENTE</v>
      </c>
      <c r="AZ53" s="9"/>
      <c r="BA53" s="737"/>
      <c r="BB53" s="737"/>
      <c r="BC53" s="7" t="str">
        <f t="shared" si="44"/>
        <v/>
      </c>
      <c r="BD53" s="12" t="str">
        <f t="shared" si="45"/>
        <v/>
      </c>
      <c r="BE53" s="736" t="str">
        <f t="shared" si="46"/>
        <v/>
      </c>
      <c r="BF53" s="737"/>
      <c r="BG53" s="737"/>
      <c r="BH53" s="738" t="str">
        <f t="shared" si="47"/>
        <v>INCUMPLIDA</v>
      </c>
      <c r="BI53" s="847"/>
      <c r="BJ53" s="847" t="str">
        <f t="shared" si="48"/>
        <v>ABIERTO</v>
      </c>
    </row>
    <row r="54" spans="1:62" s="813" customFormat="1" ht="35.1" customHeight="1" x14ac:dyDescent="0.25">
      <c r="A54" s="811"/>
      <c r="B54" s="811"/>
      <c r="C54" s="587" t="s">
        <v>154</v>
      </c>
      <c r="D54" s="811"/>
      <c r="E54" s="919"/>
      <c r="F54" s="811"/>
      <c r="G54" s="582">
        <v>5</v>
      </c>
      <c r="H54" s="361" t="s">
        <v>722</v>
      </c>
      <c r="I54" s="812" t="s">
        <v>1285</v>
      </c>
      <c r="J54" s="811"/>
      <c r="K54" s="812" t="s">
        <v>1345</v>
      </c>
      <c r="L54" s="812"/>
      <c r="M54" s="812">
        <v>3</v>
      </c>
      <c r="N54" s="811"/>
      <c r="O54" s="587" t="str">
        <f>IF(H54="","",VLOOKUP(H54,'[1]Procedimientos Publicar'!$C$6:$E$85,3,FALSE))</f>
        <v>SECRETARIA GENERAL</v>
      </c>
      <c r="P54" s="587" t="s">
        <v>361</v>
      </c>
      <c r="Q54" s="811"/>
      <c r="R54" s="811"/>
      <c r="S54" s="811"/>
      <c r="T54" s="811"/>
      <c r="U54" s="811"/>
      <c r="V54" s="811"/>
      <c r="W54" s="811"/>
      <c r="X54" s="811"/>
      <c r="Y54" s="811"/>
      <c r="Z54" s="811"/>
      <c r="AA54" s="811"/>
      <c r="AB54" s="811"/>
      <c r="AC54" s="811"/>
      <c r="AQ54" s="9">
        <v>44150</v>
      </c>
      <c r="AT54" s="10" t="str">
        <f t="shared" si="40"/>
        <v/>
      </c>
      <c r="AU54" s="11" t="str">
        <f t="shared" si="41"/>
        <v/>
      </c>
      <c r="AV54" s="736" t="str">
        <f t="shared" si="42"/>
        <v/>
      </c>
      <c r="AW54" s="359"/>
      <c r="AX54" s="739"/>
      <c r="AY54" s="738" t="str">
        <f t="shared" si="43"/>
        <v>PENDIENTE</v>
      </c>
      <c r="AZ54" s="9"/>
      <c r="BA54" s="737"/>
      <c r="BB54" s="737"/>
      <c r="BC54" s="7" t="str">
        <f t="shared" si="44"/>
        <v/>
      </c>
      <c r="BD54" s="12" t="str">
        <f t="shared" si="45"/>
        <v/>
      </c>
      <c r="BE54" s="736" t="str">
        <f t="shared" si="46"/>
        <v/>
      </c>
      <c r="BF54" s="737"/>
      <c r="BG54" s="737"/>
      <c r="BH54" s="738" t="str">
        <f t="shared" si="47"/>
        <v>INCUMPLIDA</v>
      </c>
      <c r="BI54" s="847"/>
      <c r="BJ54" s="847" t="str">
        <f t="shared" si="48"/>
        <v>ABIERTO</v>
      </c>
    </row>
    <row r="55" spans="1:62" s="813" customFormat="1" ht="35.1" customHeight="1" x14ac:dyDescent="0.25">
      <c r="A55" s="811"/>
      <c r="B55" s="811"/>
      <c r="C55" s="587" t="s">
        <v>154</v>
      </c>
      <c r="D55" s="811"/>
      <c r="E55" s="919"/>
      <c r="F55" s="811"/>
      <c r="G55" s="582">
        <v>6</v>
      </c>
      <c r="H55" s="361" t="s">
        <v>722</v>
      </c>
      <c r="I55" s="812" t="s">
        <v>1286</v>
      </c>
      <c r="J55" s="811"/>
      <c r="K55" s="812" t="s">
        <v>1346</v>
      </c>
      <c r="L55" s="812"/>
      <c r="M55" s="812">
        <v>3</v>
      </c>
      <c r="N55" s="811"/>
      <c r="O55" s="587" t="str">
        <f>IF(H55="","",VLOOKUP(H55,'[1]Procedimientos Publicar'!$C$6:$E$85,3,FALSE))</f>
        <v>SECRETARIA GENERAL</v>
      </c>
      <c r="P55" s="587" t="s">
        <v>361</v>
      </c>
      <c r="Q55" s="811"/>
      <c r="R55" s="811"/>
      <c r="S55" s="811"/>
      <c r="T55" s="811"/>
      <c r="U55" s="811"/>
      <c r="V55" s="811"/>
      <c r="W55" s="811"/>
      <c r="X55" s="811"/>
      <c r="Y55" s="811"/>
      <c r="Z55" s="811"/>
      <c r="AA55" s="811"/>
      <c r="AB55" s="811"/>
      <c r="AC55" s="811"/>
      <c r="AQ55" s="9">
        <v>44150</v>
      </c>
      <c r="AT55" s="10" t="str">
        <f t="shared" si="40"/>
        <v/>
      </c>
      <c r="AU55" s="11" t="str">
        <f t="shared" si="41"/>
        <v/>
      </c>
      <c r="AV55" s="736" t="str">
        <f t="shared" si="42"/>
        <v/>
      </c>
      <c r="AW55" s="359"/>
      <c r="AX55" s="739"/>
      <c r="AY55" s="738" t="str">
        <f t="shared" si="43"/>
        <v>PENDIENTE</v>
      </c>
      <c r="AZ55" s="9"/>
      <c r="BA55" s="737"/>
      <c r="BB55" s="737"/>
      <c r="BC55" s="7" t="str">
        <f t="shared" si="44"/>
        <v/>
      </c>
      <c r="BD55" s="12" t="str">
        <f t="shared" si="45"/>
        <v/>
      </c>
      <c r="BE55" s="736" t="str">
        <f t="shared" si="46"/>
        <v/>
      </c>
      <c r="BF55" s="737"/>
      <c r="BG55" s="737"/>
      <c r="BH55" s="738" t="str">
        <f t="shared" si="47"/>
        <v>INCUMPLIDA</v>
      </c>
      <c r="BI55" s="847"/>
      <c r="BJ55" s="847" t="str">
        <f t="shared" si="48"/>
        <v>ABIERTO</v>
      </c>
    </row>
    <row r="56" spans="1:62" s="813" customFormat="1" ht="35.1" customHeight="1" x14ac:dyDescent="0.25">
      <c r="A56" s="811"/>
      <c r="B56" s="811"/>
      <c r="C56" s="587" t="s">
        <v>154</v>
      </c>
      <c r="D56" s="811"/>
      <c r="E56" s="919"/>
      <c r="F56" s="811"/>
      <c r="G56" s="582">
        <v>7</v>
      </c>
      <c r="H56" s="361" t="s">
        <v>722</v>
      </c>
      <c r="I56" s="812" t="s">
        <v>1287</v>
      </c>
      <c r="J56" s="811"/>
      <c r="K56" s="812" t="s">
        <v>1347</v>
      </c>
      <c r="L56" s="812"/>
      <c r="M56" s="812">
        <v>1</v>
      </c>
      <c r="N56" s="811"/>
      <c r="O56" s="587" t="str">
        <f>IF(H56="","",VLOOKUP(H56,'[1]Procedimientos Publicar'!$C$6:$E$85,3,FALSE))</f>
        <v>SECRETARIA GENERAL</v>
      </c>
      <c r="P56" s="587" t="s">
        <v>361</v>
      </c>
      <c r="Q56" s="811"/>
      <c r="R56" s="811"/>
      <c r="S56" s="811"/>
      <c r="T56" s="811"/>
      <c r="U56" s="811"/>
      <c r="V56" s="811"/>
      <c r="W56" s="811"/>
      <c r="X56" s="811"/>
      <c r="Y56" s="811"/>
      <c r="Z56" s="811"/>
      <c r="AA56" s="811"/>
      <c r="AB56" s="811"/>
      <c r="AC56" s="811"/>
      <c r="AQ56" s="9">
        <v>44150</v>
      </c>
      <c r="AT56" s="10" t="str">
        <f t="shared" si="40"/>
        <v/>
      </c>
      <c r="AU56" s="11" t="str">
        <f t="shared" si="41"/>
        <v/>
      </c>
      <c r="AV56" s="736" t="str">
        <f t="shared" si="42"/>
        <v/>
      </c>
      <c r="AW56" s="359"/>
      <c r="AX56" s="739"/>
      <c r="AY56" s="738" t="str">
        <f t="shared" si="43"/>
        <v>PENDIENTE</v>
      </c>
      <c r="AZ56" s="9"/>
      <c r="BA56" s="737"/>
      <c r="BB56" s="737"/>
      <c r="BC56" s="7" t="str">
        <f t="shared" si="44"/>
        <v/>
      </c>
      <c r="BD56" s="12" t="str">
        <f t="shared" si="45"/>
        <v/>
      </c>
      <c r="BE56" s="736" t="str">
        <f t="shared" si="46"/>
        <v/>
      </c>
      <c r="BF56" s="737"/>
      <c r="BG56" s="737"/>
      <c r="BH56" s="738" t="str">
        <f t="shared" si="47"/>
        <v>INCUMPLIDA</v>
      </c>
      <c r="BI56" s="847"/>
      <c r="BJ56" s="847" t="str">
        <f t="shared" si="48"/>
        <v>ABIERTO</v>
      </c>
    </row>
    <row r="57" spans="1:62" s="813" customFormat="1" ht="35.1" customHeight="1" x14ac:dyDescent="0.25">
      <c r="A57" s="811"/>
      <c r="B57" s="811"/>
      <c r="C57" s="587" t="s">
        <v>154</v>
      </c>
      <c r="D57" s="811"/>
      <c r="E57" s="919"/>
      <c r="F57" s="811"/>
      <c r="G57" s="582">
        <v>8</v>
      </c>
      <c r="H57" s="361" t="s">
        <v>722</v>
      </c>
      <c r="I57" s="812" t="s">
        <v>1288</v>
      </c>
      <c r="J57" s="811"/>
      <c r="K57" s="812" t="s">
        <v>1348</v>
      </c>
      <c r="L57" s="812"/>
      <c r="M57" s="812">
        <v>4</v>
      </c>
      <c r="N57" s="811"/>
      <c r="O57" s="587" t="str">
        <f>IF(H57="","",VLOOKUP(H57,'[1]Procedimientos Publicar'!$C$6:$E$85,3,FALSE))</f>
        <v>SECRETARIA GENERAL</v>
      </c>
      <c r="P57" s="587" t="s">
        <v>361</v>
      </c>
      <c r="Q57" s="811"/>
      <c r="R57" s="811"/>
      <c r="S57" s="811"/>
      <c r="T57" s="811"/>
      <c r="U57" s="811"/>
      <c r="V57" s="811"/>
      <c r="W57" s="811"/>
      <c r="X57" s="811"/>
      <c r="Y57" s="811"/>
      <c r="Z57" s="811"/>
      <c r="AA57" s="811"/>
      <c r="AB57" s="811"/>
      <c r="AC57" s="811"/>
      <c r="AQ57" s="9">
        <v>44150</v>
      </c>
      <c r="AT57" s="10" t="str">
        <f t="shared" si="40"/>
        <v/>
      </c>
      <c r="AU57" s="11" t="str">
        <f t="shared" si="41"/>
        <v/>
      </c>
      <c r="AV57" s="736" t="str">
        <f t="shared" si="42"/>
        <v/>
      </c>
      <c r="AW57" s="359"/>
      <c r="AX57" s="739"/>
      <c r="AY57" s="738" t="str">
        <f t="shared" si="43"/>
        <v>PENDIENTE</v>
      </c>
      <c r="AZ57" s="9"/>
      <c r="BA57" s="737"/>
      <c r="BB57" s="737"/>
      <c r="BC57" s="7" t="str">
        <f t="shared" si="44"/>
        <v/>
      </c>
      <c r="BD57" s="12" t="str">
        <f t="shared" si="45"/>
        <v/>
      </c>
      <c r="BE57" s="736" t="str">
        <f t="shared" si="46"/>
        <v/>
      </c>
      <c r="BF57" s="737"/>
      <c r="BG57" s="737"/>
      <c r="BH57" s="738" t="str">
        <f t="shared" si="47"/>
        <v>INCUMPLIDA</v>
      </c>
      <c r="BI57" s="847"/>
      <c r="BJ57" s="847" t="str">
        <f t="shared" si="48"/>
        <v>ABIERTO</v>
      </c>
    </row>
    <row r="58" spans="1:62" s="813" customFormat="1" ht="35.1" customHeight="1" x14ac:dyDescent="0.25">
      <c r="A58" s="811"/>
      <c r="B58" s="811"/>
      <c r="C58" s="587" t="s">
        <v>154</v>
      </c>
      <c r="D58" s="811"/>
      <c r="E58" s="919"/>
      <c r="F58" s="811"/>
      <c r="G58" s="582">
        <v>9</v>
      </c>
      <c r="H58" s="361" t="s">
        <v>722</v>
      </c>
      <c r="I58" s="812" t="s">
        <v>1289</v>
      </c>
      <c r="J58" s="811"/>
      <c r="K58" s="812" t="s">
        <v>1349</v>
      </c>
      <c r="L58" s="812"/>
      <c r="M58" s="812">
        <v>1</v>
      </c>
      <c r="N58" s="811"/>
      <c r="O58" s="587" t="str">
        <f>IF(H58="","",VLOOKUP(H58,'[1]Procedimientos Publicar'!$C$6:$E$85,3,FALSE))</f>
        <v>SECRETARIA GENERAL</v>
      </c>
      <c r="P58" s="587" t="s">
        <v>361</v>
      </c>
      <c r="Q58" s="811"/>
      <c r="R58" s="811"/>
      <c r="S58" s="811"/>
      <c r="T58" s="811"/>
      <c r="U58" s="811"/>
      <c r="V58" s="811"/>
      <c r="W58" s="811"/>
      <c r="X58" s="811"/>
      <c r="Y58" s="811"/>
      <c r="Z58" s="811"/>
      <c r="AA58" s="811"/>
      <c r="AB58" s="811"/>
      <c r="AC58" s="811"/>
      <c r="AQ58" s="9">
        <v>44150</v>
      </c>
      <c r="AT58" s="10" t="str">
        <f t="shared" si="40"/>
        <v/>
      </c>
      <c r="AU58" s="11" t="str">
        <f t="shared" si="41"/>
        <v/>
      </c>
      <c r="AV58" s="736" t="str">
        <f t="shared" si="42"/>
        <v/>
      </c>
      <c r="AW58" s="359"/>
      <c r="AX58" s="739"/>
      <c r="AY58" s="738" t="str">
        <f t="shared" si="43"/>
        <v>PENDIENTE</v>
      </c>
      <c r="AZ58" s="9"/>
      <c r="BA58" s="737"/>
      <c r="BB58" s="737"/>
      <c r="BC58" s="7" t="str">
        <f t="shared" si="44"/>
        <v/>
      </c>
      <c r="BD58" s="12" t="str">
        <f t="shared" si="45"/>
        <v/>
      </c>
      <c r="BE58" s="736" t="str">
        <f t="shared" si="46"/>
        <v/>
      </c>
      <c r="BF58" s="737"/>
      <c r="BG58" s="737"/>
      <c r="BH58" s="738" t="str">
        <f t="shared" si="47"/>
        <v>INCUMPLIDA</v>
      </c>
      <c r="BI58" s="847"/>
      <c r="BJ58" s="847" t="str">
        <f t="shared" si="48"/>
        <v>ABIERTO</v>
      </c>
    </row>
    <row r="59" spans="1:62" s="813" customFormat="1" ht="35.1" customHeight="1" x14ac:dyDescent="0.25">
      <c r="A59" s="811"/>
      <c r="B59" s="811"/>
      <c r="C59" s="587" t="s">
        <v>154</v>
      </c>
      <c r="D59" s="811"/>
      <c r="E59" s="919"/>
      <c r="F59" s="811"/>
      <c r="G59" s="582">
        <v>10</v>
      </c>
      <c r="H59" s="361" t="s">
        <v>722</v>
      </c>
      <c r="I59" s="812" t="s">
        <v>1290</v>
      </c>
      <c r="J59" s="811"/>
      <c r="K59" s="812" t="s">
        <v>1350</v>
      </c>
      <c r="L59" s="812"/>
      <c r="M59" s="812">
        <v>2</v>
      </c>
      <c r="N59" s="811"/>
      <c r="O59" s="587" t="str">
        <f>IF(H59="","",VLOOKUP(H59,'[1]Procedimientos Publicar'!$C$6:$E$85,3,FALSE))</f>
        <v>SECRETARIA GENERAL</v>
      </c>
      <c r="P59" s="587" t="s">
        <v>361</v>
      </c>
      <c r="Q59" s="811"/>
      <c r="R59" s="811"/>
      <c r="S59" s="811"/>
      <c r="T59" s="811"/>
      <c r="U59" s="811"/>
      <c r="V59" s="811"/>
      <c r="W59" s="811"/>
      <c r="X59" s="811"/>
      <c r="Y59" s="811"/>
      <c r="Z59" s="811"/>
      <c r="AA59" s="811"/>
      <c r="AB59" s="811"/>
      <c r="AC59" s="811"/>
      <c r="AQ59" s="9">
        <v>44150</v>
      </c>
      <c r="AT59" s="10" t="str">
        <f t="shared" si="40"/>
        <v/>
      </c>
      <c r="AU59" s="11" t="str">
        <f t="shared" si="41"/>
        <v/>
      </c>
      <c r="AV59" s="736" t="str">
        <f t="shared" si="42"/>
        <v/>
      </c>
      <c r="AW59" s="359"/>
      <c r="AX59" s="739"/>
      <c r="AY59" s="738" t="str">
        <f t="shared" si="43"/>
        <v>PENDIENTE</v>
      </c>
      <c r="AZ59" s="9"/>
      <c r="BA59" s="737"/>
      <c r="BB59" s="737"/>
      <c r="BC59" s="7" t="str">
        <f t="shared" si="44"/>
        <v/>
      </c>
      <c r="BD59" s="12" t="str">
        <f t="shared" si="45"/>
        <v/>
      </c>
      <c r="BE59" s="736" t="str">
        <f t="shared" si="46"/>
        <v/>
      </c>
      <c r="BF59" s="737"/>
      <c r="BG59" s="737"/>
      <c r="BH59" s="738" t="str">
        <f t="shared" si="47"/>
        <v>INCUMPLIDA</v>
      </c>
      <c r="BI59" s="847"/>
      <c r="BJ59" s="847" t="str">
        <f t="shared" si="48"/>
        <v>ABIERTO</v>
      </c>
    </row>
    <row r="60" spans="1:62" s="813" customFormat="1" ht="35.1" customHeight="1" x14ac:dyDescent="0.25">
      <c r="A60" s="811"/>
      <c r="B60" s="811"/>
      <c r="C60" s="587" t="s">
        <v>154</v>
      </c>
      <c r="D60" s="811"/>
      <c r="E60" s="919"/>
      <c r="F60" s="811"/>
      <c r="G60" s="582">
        <v>11</v>
      </c>
      <c r="H60" s="361" t="s">
        <v>722</v>
      </c>
      <c r="I60" s="812" t="s">
        <v>1291</v>
      </c>
      <c r="J60" s="811"/>
      <c r="K60" s="812" t="s">
        <v>1351</v>
      </c>
      <c r="L60" s="812"/>
      <c r="M60" s="812">
        <v>2</v>
      </c>
      <c r="N60" s="811"/>
      <c r="O60" s="587" t="str">
        <f>IF(H60="","",VLOOKUP(H60,'[1]Procedimientos Publicar'!$C$6:$E$85,3,FALSE))</f>
        <v>SECRETARIA GENERAL</v>
      </c>
      <c r="P60" s="587" t="s">
        <v>361</v>
      </c>
      <c r="Q60" s="811"/>
      <c r="R60" s="811"/>
      <c r="S60" s="811"/>
      <c r="T60" s="811"/>
      <c r="U60" s="811"/>
      <c r="V60" s="811"/>
      <c r="W60" s="811"/>
      <c r="X60" s="811"/>
      <c r="Y60" s="811"/>
      <c r="Z60" s="811"/>
      <c r="AA60" s="811"/>
      <c r="AB60" s="811"/>
      <c r="AC60" s="811"/>
      <c r="AQ60" s="9">
        <v>44150</v>
      </c>
      <c r="AT60" s="10" t="str">
        <f t="shared" si="40"/>
        <v/>
      </c>
      <c r="AU60" s="11" t="str">
        <f t="shared" si="41"/>
        <v/>
      </c>
      <c r="AV60" s="736" t="str">
        <f t="shared" si="42"/>
        <v/>
      </c>
      <c r="AW60" s="359"/>
      <c r="AX60" s="739"/>
      <c r="AY60" s="738" t="str">
        <f t="shared" si="43"/>
        <v>PENDIENTE</v>
      </c>
      <c r="AZ60" s="9"/>
      <c r="BA60" s="737"/>
      <c r="BB60" s="737"/>
      <c r="BC60" s="7" t="str">
        <f t="shared" si="44"/>
        <v/>
      </c>
      <c r="BD60" s="12" t="str">
        <f t="shared" si="45"/>
        <v/>
      </c>
      <c r="BE60" s="736" t="str">
        <f t="shared" si="46"/>
        <v/>
      </c>
      <c r="BF60" s="737"/>
      <c r="BG60" s="737"/>
      <c r="BH60" s="738" t="str">
        <f t="shared" si="47"/>
        <v>INCUMPLIDA</v>
      </c>
      <c r="BI60" s="847"/>
      <c r="BJ60" s="847" t="str">
        <f t="shared" si="48"/>
        <v>ABIERTO</v>
      </c>
    </row>
    <row r="61" spans="1:62" s="354" customFormat="1" ht="69" customHeight="1" x14ac:dyDescent="0.25">
      <c r="C61" s="352"/>
      <c r="E61" s="384"/>
      <c r="H61" s="375"/>
      <c r="I61" s="148"/>
      <c r="J61" s="15"/>
      <c r="K61" s="15"/>
      <c r="L61" s="15"/>
      <c r="M61" s="111"/>
      <c r="N61" s="352"/>
      <c r="O61" s="352"/>
      <c r="P61" s="352"/>
      <c r="S61" s="15"/>
      <c r="T61" s="95"/>
      <c r="V61" s="18"/>
      <c r="W61" s="18"/>
      <c r="X61" s="18"/>
      <c r="Y61" s="96"/>
      <c r="Z61" s="15"/>
      <c r="AB61" s="270"/>
      <c r="AC61" s="273"/>
      <c r="AE61" s="17"/>
      <c r="AG61" s="357"/>
      <c r="BH61" s="357"/>
    </row>
    <row r="62" spans="1:62" s="354" customFormat="1" ht="69" customHeight="1" x14ac:dyDescent="0.25">
      <c r="C62" s="352"/>
      <c r="E62" s="384"/>
      <c r="H62" s="375"/>
      <c r="I62" s="148"/>
      <c r="J62" s="15"/>
      <c r="K62" s="15"/>
      <c r="L62" s="15"/>
      <c r="M62" s="111"/>
      <c r="N62" s="352"/>
      <c r="O62" s="352"/>
      <c r="P62" s="352"/>
      <c r="S62" s="15"/>
      <c r="T62" s="95"/>
      <c r="V62" s="18"/>
      <c r="W62" s="18"/>
      <c r="X62" s="18"/>
      <c r="Y62" s="96"/>
      <c r="Z62" s="15"/>
      <c r="AB62" s="270"/>
      <c r="AC62" s="273"/>
      <c r="AE62" s="124"/>
      <c r="AG62" s="357"/>
      <c r="BH62" s="357"/>
    </row>
    <row r="63" spans="1:62" s="354" customFormat="1" ht="69" customHeight="1" x14ac:dyDescent="0.25">
      <c r="C63" s="352"/>
      <c r="E63" s="384"/>
      <c r="H63" s="375"/>
      <c r="I63" s="148"/>
      <c r="J63" s="24"/>
      <c r="K63" s="24"/>
      <c r="L63" s="24"/>
      <c r="M63" s="113"/>
      <c r="N63" s="352"/>
      <c r="O63" s="352"/>
      <c r="P63" s="352"/>
      <c r="S63" s="24"/>
      <c r="T63" s="95"/>
      <c r="V63" s="18"/>
      <c r="W63" s="18"/>
      <c r="X63" s="18"/>
      <c r="Y63" s="96"/>
      <c r="Z63" s="15"/>
      <c r="AB63" s="270"/>
      <c r="AC63" s="273"/>
      <c r="AE63" s="17"/>
      <c r="AG63" s="357"/>
      <c r="BH63" s="357"/>
    </row>
    <row r="64" spans="1:62" s="354" customFormat="1" ht="69" customHeight="1" x14ac:dyDescent="0.25">
      <c r="C64" s="352"/>
      <c r="E64" s="382"/>
      <c r="H64" s="375"/>
      <c r="I64" s="275"/>
      <c r="J64" s="300"/>
      <c r="N64" s="352"/>
      <c r="O64" s="352"/>
      <c r="P64" s="352"/>
      <c r="T64" s="95"/>
      <c r="X64" s="753"/>
      <c r="Y64" s="96"/>
      <c r="Z64" s="149"/>
      <c r="AB64" s="270"/>
      <c r="AC64" s="273"/>
      <c r="AE64" s="15"/>
      <c r="AG64" s="357"/>
      <c r="BH64" s="357"/>
    </row>
    <row r="65" spans="3:60" s="354" customFormat="1" ht="69" customHeight="1" x14ac:dyDescent="0.25">
      <c r="C65" s="352"/>
      <c r="E65" s="382"/>
      <c r="H65" s="375"/>
      <c r="I65" s="148"/>
      <c r="J65" s="300"/>
      <c r="N65" s="352"/>
      <c r="O65" s="352"/>
      <c r="P65" s="352"/>
      <c r="T65" s="95"/>
      <c r="X65" s="753"/>
      <c r="Y65" s="96"/>
      <c r="Z65" s="149"/>
      <c r="AB65" s="270"/>
      <c r="AC65" s="273"/>
      <c r="AE65" s="15"/>
      <c r="AG65" s="357"/>
      <c r="BH65" s="357"/>
    </row>
    <row r="66" spans="3:60" s="354" customFormat="1" ht="69" customHeight="1" x14ac:dyDescent="0.25">
      <c r="C66" s="352"/>
      <c r="E66" s="382"/>
      <c r="H66" s="375"/>
      <c r="I66" s="148"/>
      <c r="J66" s="300"/>
      <c r="N66" s="352"/>
      <c r="O66" s="352"/>
      <c r="P66" s="352"/>
      <c r="T66" s="95"/>
      <c r="X66" s="753"/>
      <c r="Y66" s="96"/>
      <c r="Z66" s="149"/>
      <c r="AB66" s="270"/>
      <c r="AC66" s="273"/>
      <c r="AE66" s="15"/>
      <c r="AG66" s="357"/>
      <c r="BH66" s="357"/>
    </row>
    <row r="67" spans="3:60" s="354" customFormat="1" ht="69" customHeight="1" x14ac:dyDescent="0.25">
      <c r="C67" s="352"/>
      <c r="E67" s="382"/>
      <c r="H67" s="375"/>
      <c r="I67" s="148"/>
      <c r="J67" s="300"/>
      <c r="N67" s="352"/>
      <c r="O67" s="352"/>
      <c r="P67" s="352"/>
      <c r="T67" s="95"/>
      <c r="X67" s="753"/>
      <c r="Y67" s="96"/>
      <c r="Z67" s="149"/>
      <c r="AB67" s="270"/>
      <c r="AC67" s="273"/>
      <c r="AE67" s="15"/>
      <c r="AG67" s="357"/>
      <c r="BH67" s="357"/>
    </row>
    <row r="68" spans="3:60" s="354" customFormat="1" ht="69" customHeight="1" x14ac:dyDescent="0.2">
      <c r="C68" s="352"/>
      <c r="E68" s="377"/>
      <c r="H68" s="375"/>
      <c r="I68" s="278"/>
      <c r="N68" s="352"/>
      <c r="O68" s="352"/>
      <c r="P68" s="352"/>
      <c r="T68" s="95"/>
      <c r="X68" s="753"/>
      <c r="Y68" s="96"/>
      <c r="Z68" s="280"/>
      <c r="AB68" s="270"/>
      <c r="AC68" s="273"/>
      <c r="AG68" s="357"/>
      <c r="BH68" s="357"/>
    </row>
    <row r="69" spans="3:60" s="354" customFormat="1" ht="69" customHeight="1" x14ac:dyDescent="0.25">
      <c r="C69" s="352"/>
      <c r="E69" s="377"/>
      <c r="H69" s="375"/>
      <c r="I69" s="148"/>
      <c r="J69" s="149"/>
      <c r="K69" s="24"/>
      <c r="L69" s="20"/>
      <c r="M69" s="143"/>
      <c r="N69" s="352"/>
      <c r="O69" s="352"/>
      <c r="P69" s="352"/>
      <c r="T69" s="95"/>
      <c r="U69" s="24"/>
      <c r="V69" s="301"/>
      <c r="W69" s="301"/>
      <c r="X69" s="301"/>
      <c r="Y69" s="96"/>
      <c r="Z69" s="24"/>
      <c r="AB69" s="270"/>
      <c r="AC69" s="273"/>
      <c r="AG69" s="357"/>
      <c r="BH69" s="357"/>
    </row>
    <row r="70" spans="3:60" s="354" customFormat="1" ht="69" customHeight="1" x14ac:dyDescent="0.25">
      <c r="C70" s="352"/>
      <c r="E70" s="377"/>
      <c r="H70" s="375"/>
      <c r="I70" s="148"/>
      <c r="J70" s="149"/>
      <c r="K70" s="17"/>
      <c r="L70" s="145"/>
      <c r="M70" s="113"/>
      <c r="N70" s="352"/>
      <c r="O70" s="352"/>
      <c r="P70" s="352"/>
      <c r="T70" s="95"/>
      <c r="U70" s="17"/>
      <c r="V70" s="301"/>
      <c r="W70" s="301"/>
      <c r="X70" s="301"/>
      <c r="Y70" s="96"/>
      <c r="Z70" s="24"/>
      <c r="AB70" s="270"/>
      <c r="AC70" s="273"/>
      <c r="AG70" s="357"/>
      <c r="BH70" s="357"/>
    </row>
    <row r="71" spans="3:60" s="354" customFormat="1" ht="69" customHeight="1" x14ac:dyDescent="0.2">
      <c r="C71" s="352"/>
      <c r="E71" s="377"/>
      <c r="H71" s="375"/>
      <c r="I71" s="353"/>
      <c r="J71" s="149"/>
      <c r="K71" s="353"/>
      <c r="L71" s="146"/>
      <c r="M71" s="353"/>
      <c r="N71" s="352"/>
      <c r="O71" s="352"/>
      <c r="P71" s="303"/>
      <c r="T71" s="95"/>
      <c r="U71" s="353"/>
      <c r="V71" s="286"/>
      <c r="W71" s="147"/>
      <c r="X71" s="147"/>
      <c r="Y71" s="96"/>
      <c r="Z71" s="311"/>
      <c r="AB71" s="270"/>
      <c r="AC71" s="273"/>
      <c r="AG71" s="357"/>
      <c r="BH71" s="357"/>
    </row>
    <row r="72" spans="3:60" s="354" customFormat="1" ht="69" customHeight="1" x14ac:dyDescent="0.2">
      <c r="C72" s="352"/>
      <c r="E72" s="377"/>
      <c r="H72" s="375"/>
      <c r="I72" s="148"/>
      <c r="J72" s="145"/>
      <c r="K72" s="16"/>
      <c r="L72" s="145"/>
      <c r="M72" s="113"/>
      <c r="N72" s="352"/>
      <c r="O72" s="352"/>
      <c r="P72" s="352"/>
      <c r="T72" s="95"/>
      <c r="U72" s="16"/>
      <c r="V72" s="301"/>
      <c r="W72" s="301"/>
      <c r="X72" s="301"/>
      <c r="Y72" s="96"/>
      <c r="Z72" s="311"/>
      <c r="AB72" s="270"/>
      <c r="AC72" s="273"/>
      <c r="AG72" s="357"/>
      <c r="BH72" s="357"/>
    </row>
    <row r="73" spans="3:60" s="354" customFormat="1" ht="69" customHeight="1" x14ac:dyDescent="0.2">
      <c r="C73" s="352"/>
      <c r="E73" s="377"/>
      <c r="H73" s="375"/>
      <c r="I73" s="278"/>
      <c r="N73" s="352"/>
      <c r="O73" s="352"/>
      <c r="T73" s="95"/>
      <c r="X73" s="753"/>
      <c r="Y73" s="96"/>
      <c r="Z73" s="280"/>
      <c r="AB73" s="270"/>
      <c r="AC73" s="273"/>
      <c r="AG73" s="357"/>
      <c r="BH73" s="357"/>
    </row>
    <row r="74" spans="3:60" s="354" customFormat="1" ht="69" customHeight="1" x14ac:dyDescent="0.2">
      <c r="C74" s="352"/>
      <c r="E74" s="377"/>
      <c r="H74" s="375"/>
      <c r="I74" s="278"/>
      <c r="N74" s="352"/>
      <c r="O74" s="352"/>
      <c r="T74" s="95"/>
      <c r="X74" s="753"/>
      <c r="Y74" s="96"/>
      <c r="Z74" s="280"/>
      <c r="AB74" s="270"/>
      <c r="AC74" s="273"/>
      <c r="AG74" s="357"/>
      <c r="BH74" s="357"/>
    </row>
    <row r="75" spans="3:60" s="354" customFormat="1" ht="69" customHeight="1" x14ac:dyDescent="0.25">
      <c r="C75" s="352"/>
      <c r="E75" s="377"/>
      <c r="H75" s="375"/>
      <c r="I75" s="148"/>
      <c r="N75" s="352"/>
      <c r="O75" s="352"/>
      <c r="P75" s="303"/>
      <c r="T75" s="95"/>
      <c r="X75" s="753"/>
      <c r="Y75" s="96"/>
      <c r="Z75" s="274"/>
      <c r="AB75" s="270"/>
      <c r="AC75" s="273"/>
      <c r="AG75" s="357"/>
      <c r="BH75" s="357"/>
    </row>
    <row r="76" spans="3:60" s="354" customFormat="1" ht="69" customHeight="1" x14ac:dyDescent="0.2">
      <c r="C76" s="352"/>
      <c r="E76" s="377"/>
      <c r="H76" s="176"/>
      <c r="I76" s="294"/>
      <c r="J76" s="145"/>
      <c r="K76" s="17"/>
      <c r="L76" s="17"/>
      <c r="N76" s="352"/>
      <c r="O76" s="352"/>
      <c r="P76" s="352"/>
      <c r="T76" s="95"/>
      <c r="U76" s="17"/>
      <c r="V76" s="301"/>
      <c r="W76" s="301"/>
      <c r="X76" s="301"/>
      <c r="Y76" s="96"/>
      <c r="Z76" s="274"/>
      <c r="AB76" s="270"/>
      <c r="AC76" s="273"/>
      <c r="AG76" s="357"/>
      <c r="BH76" s="357"/>
    </row>
    <row r="77" spans="3:60" s="354" customFormat="1" ht="69" customHeight="1" x14ac:dyDescent="0.25">
      <c r="C77" s="352"/>
      <c r="E77" s="377"/>
      <c r="H77" s="176"/>
      <c r="I77" s="278"/>
      <c r="J77" s="304"/>
      <c r="N77" s="352"/>
      <c r="O77" s="352"/>
      <c r="P77" s="352"/>
      <c r="T77" s="95"/>
      <c r="X77" s="753"/>
      <c r="Y77" s="96"/>
      <c r="AB77" s="270"/>
      <c r="AC77" s="273"/>
      <c r="AG77" s="357"/>
      <c r="BH77" s="357"/>
    </row>
    <row r="78" spans="3:60" s="354" customFormat="1" ht="69" customHeight="1" x14ac:dyDescent="0.2">
      <c r="C78" s="352"/>
      <c r="E78" s="377"/>
      <c r="H78" s="176"/>
      <c r="I78" s="305"/>
      <c r="J78" s="145"/>
      <c r="K78" s="17"/>
      <c r="L78" s="17"/>
      <c r="N78" s="352"/>
      <c r="O78" s="352"/>
      <c r="P78" s="352"/>
      <c r="T78" s="95"/>
      <c r="U78" s="17"/>
      <c r="V78" s="301"/>
      <c r="W78" s="301"/>
      <c r="X78" s="301"/>
      <c r="Y78" s="96"/>
      <c r="Z78" s="269"/>
      <c r="AB78" s="270"/>
      <c r="AC78" s="273"/>
      <c r="AG78" s="357"/>
      <c r="BH78" s="357"/>
    </row>
    <row r="79" spans="3:60" s="354" customFormat="1" ht="69" customHeight="1" x14ac:dyDescent="0.2">
      <c r="C79" s="352"/>
      <c r="E79" s="377"/>
      <c r="H79" s="176"/>
      <c r="I79" s="294"/>
      <c r="J79" s="306"/>
      <c r="K79" s="306"/>
      <c r="N79" s="352"/>
      <c r="O79" s="352"/>
      <c r="P79" s="352"/>
      <c r="T79" s="95"/>
      <c r="X79" s="753"/>
      <c r="Y79" s="96"/>
      <c r="AB79" s="270"/>
      <c r="AC79" s="273"/>
      <c r="AG79" s="357"/>
      <c r="BH79" s="357"/>
    </row>
    <row r="80" spans="3:60" s="354" customFormat="1" ht="69" customHeight="1" x14ac:dyDescent="0.2">
      <c r="C80" s="352"/>
      <c r="E80" s="384"/>
      <c r="H80" s="176"/>
      <c r="I80" s="307"/>
      <c r="K80" s="377"/>
      <c r="M80" s="308"/>
      <c r="N80" s="352"/>
      <c r="O80" s="352"/>
      <c r="P80" s="352"/>
      <c r="T80" s="95"/>
      <c r="V80" s="290"/>
      <c r="W80" s="290"/>
      <c r="X80" s="290"/>
      <c r="Y80" s="96"/>
      <c r="Z80" s="142"/>
      <c r="AB80" s="270"/>
      <c r="AC80" s="273"/>
      <c r="AG80" s="357"/>
      <c r="BH80" s="357"/>
    </row>
    <row r="81" spans="3:60" s="354" customFormat="1" ht="69" customHeight="1" x14ac:dyDescent="0.25">
      <c r="C81" s="352"/>
      <c r="E81" s="384"/>
      <c r="H81" s="176"/>
      <c r="I81" s="309"/>
      <c r="K81" s="377"/>
      <c r="M81" s="308"/>
      <c r="N81" s="352"/>
      <c r="O81" s="352"/>
      <c r="P81" s="352"/>
      <c r="T81" s="95"/>
      <c r="V81" s="290"/>
      <c r="W81" s="290"/>
      <c r="X81" s="290"/>
      <c r="Y81" s="96"/>
      <c r="Z81" s="142"/>
      <c r="AB81" s="270"/>
      <c r="AC81" s="273"/>
      <c r="AG81" s="357"/>
      <c r="BH81" s="357"/>
    </row>
    <row r="82" spans="3:60" s="354" customFormat="1" ht="69" customHeight="1" x14ac:dyDescent="0.25">
      <c r="C82" s="352"/>
      <c r="E82" s="384"/>
      <c r="H82" s="176"/>
      <c r="I82" s="309"/>
      <c r="K82" s="288"/>
      <c r="M82" s="308"/>
      <c r="N82" s="352"/>
      <c r="O82" s="352"/>
      <c r="P82" s="303"/>
      <c r="T82" s="95"/>
      <c r="V82" s="290"/>
      <c r="W82" s="290"/>
      <c r="X82" s="290"/>
      <c r="Y82" s="96"/>
      <c r="Z82" s="142"/>
      <c r="AB82" s="270"/>
      <c r="AC82" s="273"/>
      <c r="AG82" s="357"/>
      <c r="BH82" s="357"/>
    </row>
    <row r="83" spans="3:60" s="354" customFormat="1" ht="69" customHeight="1" x14ac:dyDescent="0.2">
      <c r="C83" s="352"/>
      <c r="E83" s="384"/>
      <c r="H83" s="176"/>
      <c r="I83" s="310"/>
      <c r="M83" s="308"/>
      <c r="N83" s="352"/>
      <c r="O83" s="352"/>
      <c r="P83" s="352"/>
      <c r="T83" s="95"/>
      <c r="V83" s="290"/>
      <c r="W83" s="290"/>
      <c r="X83" s="290"/>
      <c r="Y83" s="96"/>
      <c r="Z83" s="280"/>
      <c r="AB83" s="270"/>
      <c r="AC83" s="273"/>
      <c r="AG83" s="357"/>
      <c r="BH83" s="357"/>
    </row>
    <row r="84" spans="3:60" s="354" customFormat="1" ht="69" customHeight="1" x14ac:dyDescent="0.2">
      <c r="C84" s="352"/>
      <c r="E84" s="384"/>
      <c r="H84" s="176"/>
      <c r="I84" s="310"/>
      <c r="M84" s="308"/>
      <c r="N84" s="352"/>
      <c r="O84" s="352"/>
      <c r="P84" s="352"/>
      <c r="T84" s="95"/>
      <c r="V84" s="290"/>
      <c r="W84" s="290"/>
      <c r="X84" s="290"/>
      <c r="Y84" s="96"/>
      <c r="Z84" s="280"/>
      <c r="AB84" s="270"/>
      <c r="AC84" s="273"/>
      <c r="AG84" s="357"/>
      <c r="BH84" s="357"/>
    </row>
    <row r="85" spans="3:60" s="354" customFormat="1" ht="69" customHeight="1" x14ac:dyDescent="0.25">
      <c r="C85" s="352"/>
      <c r="E85" s="384"/>
      <c r="H85" s="176"/>
      <c r="I85" s="309"/>
      <c r="M85" s="308"/>
      <c r="N85" s="352"/>
      <c r="O85" s="352"/>
      <c r="P85" s="302"/>
      <c r="T85" s="95"/>
      <c r="V85" s="290"/>
      <c r="W85" s="290"/>
      <c r="X85" s="290"/>
      <c r="Y85" s="96"/>
      <c r="Z85" s="142"/>
      <c r="AB85" s="270"/>
      <c r="AC85" s="273"/>
      <c r="AG85" s="357"/>
      <c r="BH85" s="357"/>
    </row>
    <row r="86" spans="3:60" s="354" customFormat="1" ht="69" customHeight="1" x14ac:dyDescent="0.25">
      <c r="C86" s="352"/>
      <c r="E86" s="384"/>
      <c r="H86" s="176"/>
      <c r="I86" s="309"/>
      <c r="M86" s="308"/>
      <c r="N86" s="352"/>
      <c r="O86" s="352"/>
      <c r="P86" s="302"/>
      <c r="T86" s="95"/>
      <c r="V86" s="290"/>
      <c r="W86" s="290"/>
      <c r="X86" s="290"/>
      <c r="Y86" s="96"/>
      <c r="Z86" s="142"/>
      <c r="AB86" s="270"/>
      <c r="AC86" s="273"/>
      <c r="AG86" s="357"/>
      <c r="BH86" s="357"/>
    </row>
    <row r="87" spans="3:60" s="354" customFormat="1" ht="69" customHeight="1" x14ac:dyDescent="0.25">
      <c r="C87" s="352"/>
      <c r="E87" s="384"/>
      <c r="H87" s="176"/>
      <c r="I87" s="309"/>
      <c r="J87" s="145"/>
      <c r="K87" s="352"/>
      <c r="L87" s="288"/>
      <c r="M87" s="308"/>
      <c r="N87" s="352"/>
      <c r="O87" s="352"/>
      <c r="P87" s="176"/>
      <c r="S87" s="352"/>
      <c r="T87" s="95"/>
      <c r="V87" s="301"/>
      <c r="W87" s="301"/>
      <c r="X87" s="301"/>
      <c r="Y87" s="96"/>
      <c r="Z87" s="142"/>
      <c r="AB87" s="270"/>
      <c r="AC87" s="273"/>
      <c r="AG87" s="357"/>
      <c r="BH87" s="357"/>
    </row>
    <row r="88" spans="3:60" s="354" customFormat="1" ht="69" customHeight="1" x14ac:dyDescent="0.2">
      <c r="C88" s="352"/>
      <c r="E88" s="384"/>
      <c r="H88" s="176"/>
      <c r="I88" s="311"/>
      <c r="J88" s="303"/>
      <c r="K88" s="303"/>
      <c r="L88" s="303"/>
      <c r="M88" s="176"/>
      <c r="N88" s="352"/>
      <c r="O88" s="352"/>
      <c r="P88" s="352"/>
      <c r="T88" s="95"/>
      <c r="V88" s="301"/>
      <c r="W88" s="301"/>
      <c r="X88" s="301"/>
      <c r="Y88" s="96"/>
      <c r="Z88" s="280"/>
      <c r="AB88" s="270"/>
      <c r="AC88" s="273"/>
      <c r="AG88" s="357"/>
      <c r="BH88" s="357"/>
    </row>
    <row r="89" spans="3:60" s="354" customFormat="1" ht="69" customHeight="1" x14ac:dyDescent="0.25">
      <c r="C89" s="352"/>
      <c r="E89" s="384"/>
      <c r="H89" s="176"/>
      <c r="I89" s="284"/>
      <c r="J89" s="145"/>
      <c r="K89" s="176"/>
      <c r="L89" s="176"/>
      <c r="M89" s="176"/>
      <c r="N89" s="352"/>
      <c r="O89" s="352"/>
      <c r="P89" s="176"/>
      <c r="S89" s="176"/>
      <c r="T89" s="95"/>
      <c r="V89" s="301"/>
      <c r="W89" s="301"/>
      <c r="X89" s="301"/>
      <c r="Y89" s="96"/>
      <c r="Z89" s="142"/>
      <c r="AB89" s="270"/>
      <c r="AC89" s="273"/>
      <c r="AG89" s="357"/>
      <c r="BH89" s="357"/>
    </row>
    <row r="90" spans="3:60" s="354" customFormat="1" ht="69" customHeight="1" x14ac:dyDescent="0.25">
      <c r="C90" s="352"/>
      <c r="E90" s="384"/>
      <c r="H90" s="176"/>
      <c r="I90" s="284"/>
      <c r="J90" s="145"/>
      <c r="K90" s="176"/>
      <c r="L90" s="176"/>
      <c r="M90" s="176"/>
      <c r="N90" s="352"/>
      <c r="O90" s="352"/>
      <c r="P90" s="176"/>
      <c r="S90" s="176"/>
      <c r="T90" s="95"/>
      <c r="V90" s="301"/>
      <c r="W90" s="301"/>
      <c r="X90" s="301"/>
      <c r="Y90" s="96"/>
      <c r="Z90" s="176"/>
      <c r="AB90" s="270"/>
      <c r="AC90" s="273"/>
      <c r="AG90" s="357"/>
      <c r="BH90" s="357"/>
    </row>
    <row r="91" spans="3:60" s="354" customFormat="1" ht="69" customHeight="1" x14ac:dyDescent="0.25">
      <c r="C91" s="352"/>
      <c r="E91" s="384"/>
      <c r="H91" s="176"/>
      <c r="I91" s="284"/>
      <c r="J91" s="145"/>
      <c r="K91" s="176"/>
      <c r="L91" s="176"/>
      <c r="M91" s="176"/>
      <c r="N91" s="352"/>
      <c r="O91" s="352"/>
      <c r="P91" s="176"/>
      <c r="S91" s="176"/>
      <c r="T91" s="95"/>
      <c r="V91" s="301"/>
      <c r="W91" s="301"/>
      <c r="X91" s="301"/>
      <c r="Y91" s="96"/>
      <c r="Z91" s="24"/>
      <c r="AB91" s="270"/>
      <c r="AC91" s="273"/>
      <c r="AG91" s="357"/>
      <c r="BH91" s="357"/>
    </row>
    <row r="92" spans="3:60" s="354" customFormat="1" ht="69" customHeight="1" x14ac:dyDescent="0.25">
      <c r="C92" s="352"/>
      <c r="E92" s="384"/>
      <c r="H92" s="176"/>
      <c r="I92" s="284"/>
      <c r="J92" s="145"/>
      <c r="K92" s="176"/>
      <c r="L92" s="176"/>
      <c r="M92" s="176"/>
      <c r="N92" s="352"/>
      <c r="O92" s="352"/>
      <c r="P92" s="176"/>
      <c r="S92" s="176"/>
      <c r="T92" s="95"/>
      <c r="V92" s="301"/>
      <c r="W92" s="301"/>
      <c r="X92" s="301"/>
      <c r="Y92" s="96"/>
      <c r="Z92" s="24"/>
      <c r="AB92" s="270"/>
      <c r="AC92" s="273"/>
      <c r="AG92" s="357"/>
      <c r="BH92" s="357"/>
    </row>
    <row r="93" spans="3:60" s="354" customFormat="1" ht="69" customHeight="1" x14ac:dyDescent="0.25">
      <c r="C93" s="352"/>
      <c r="E93" s="384"/>
      <c r="H93" s="176"/>
      <c r="I93" s="284"/>
      <c r="J93" s="145"/>
      <c r="K93" s="176"/>
      <c r="L93" s="176"/>
      <c r="M93" s="176"/>
      <c r="N93" s="352"/>
      <c r="O93" s="352"/>
      <c r="P93" s="176"/>
      <c r="S93" s="176"/>
      <c r="T93" s="95"/>
      <c r="V93" s="301"/>
      <c r="W93" s="301"/>
      <c r="X93" s="301"/>
      <c r="Y93" s="96"/>
      <c r="Z93" s="24"/>
      <c r="AB93" s="270"/>
      <c r="AC93" s="273"/>
      <c r="AG93" s="357"/>
      <c r="BH93" s="357"/>
    </row>
    <row r="94" spans="3:60" s="354" customFormat="1" ht="69" customHeight="1" x14ac:dyDescent="0.25">
      <c r="C94" s="352"/>
      <c r="E94" s="384"/>
      <c r="H94" s="176"/>
      <c r="I94" s="284"/>
      <c r="J94" s="145"/>
      <c r="K94" s="176"/>
      <c r="L94" s="176"/>
      <c r="M94" s="176"/>
      <c r="N94" s="352"/>
      <c r="O94" s="352"/>
      <c r="P94" s="176"/>
      <c r="S94" s="176"/>
      <c r="T94" s="95"/>
      <c r="V94" s="301"/>
      <c r="W94" s="301"/>
      <c r="X94" s="301"/>
      <c r="Y94" s="96"/>
      <c r="Z94" s="176"/>
      <c r="AB94" s="270"/>
      <c r="AC94" s="273"/>
      <c r="AG94" s="357"/>
      <c r="BH94" s="357"/>
    </row>
    <row r="95" spans="3:60" s="354" customFormat="1" ht="69" customHeight="1" x14ac:dyDescent="0.25">
      <c r="C95" s="352"/>
      <c r="E95" s="377"/>
      <c r="H95" s="375"/>
      <c r="I95" s="296"/>
      <c r="J95" s="145"/>
      <c r="N95" s="352"/>
      <c r="O95" s="352"/>
      <c r="P95" s="352"/>
      <c r="T95" s="95"/>
      <c r="X95" s="753"/>
      <c r="Y95" s="96"/>
      <c r="Z95" s="176"/>
      <c r="AB95" s="270"/>
      <c r="AC95" s="273"/>
      <c r="AG95" s="357"/>
      <c r="BH95" s="357"/>
    </row>
    <row r="96" spans="3:60" s="354" customFormat="1" ht="69" customHeight="1" x14ac:dyDescent="0.25">
      <c r="C96" s="352"/>
      <c r="E96" s="377"/>
      <c r="H96" s="375"/>
      <c r="I96" s="378"/>
      <c r="N96" s="352"/>
      <c r="O96" s="352"/>
      <c r="P96" s="352"/>
      <c r="T96" s="95"/>
      <c r="X96" s="753"/>
      <c r="Y96" s="96"/>
      <c r="AB96" s="270"/>
      <c r="AC96" s="273"/>
      <c r="AG96" s="357"/>
      <c r="BH96" s="357"/>
    </row>
    <row r="97" spans="3:60" s="354" customFormat="1" ht="69" customHeight="1" x14ac:dyDescent="0.25">
      <c r="C97" s="352"/>
      <c r="E97" s="377"/>
      <c r="H97" s="375"/>
      <c r="I97" s="296"/>
      <c r="J97" s="145"/>
      <c r="K97" s="176"/>
      <c r="L97" s="176"/>
      <c r="M97" s="176"/>
      <c r="N97" s="352"/>
      <c r="O97" s="352"/>
      <c r="P97" s="176"/>
      <c r="S97" s="176"/>
      <c r="T97" s="95"/>
      <c r="V97" s="301"/>
      <c r="W97" s="301"/>
      <c r="X97" s="301"/>
      <c r="Y97" s="96"/>
      <c r="Z97" s="176"/>
      <c r="AB97" s="270"/>
      <c r="AC97" s="273"/>
      <c r="AG97" s="357"/>
      <c r="BH97" s="357"/>
    </row>
    <row r="98" spans="3:60" s="354" customFormat="1" ht="69" customHeight="1" x14ac:dyDescent="0.25">
      <c r="C98" s="352"/>
      <c r="E98" s="377"/>
      <c r="H98" s="375"/>
      <c r="I98" s="296"/>
      <c r="J98" s="145"/>
      <c r="K98" s="176"/>
      <c r="L98" s="176"/>
      <c r="M98" s="317"/>
      <c r="N98" s="352"/>
      <c r="O98" s="352"/>
      <c r="P98" s="176"/>
      <c r="S98" s="176"/>
      <c r="T98" s="95"/>
      <c r="V98" s="301"/>
      <c r="W98" s="301"/>
      <c r="X98" s="301"/>
      <c r="Y98" s="96"/>
      <c r="Z98" s="176"/>
      <c r="AB98" s="270"/>
      <c r="AC98" s="273"/>
      <c r="AG98" s="357"/>
      <c r="BH98" s="357"/>
    </row>
    <row r="99" spans="3:60" s="354" customFormat="1" ht="69" customHeight="1" x14ac:dyDescent="0.25">
      <c r="C99" s="352"/>
      <c r="E99" s="377"/>
      <c r="H99" s="375"/>
      <c r="I99" s="296"/>
      <c r="J99" s="145"/>
      <c r="K99" s="176"/>
      <c r="L99" s="176"/>
      <c r="M99" s="317"/>
      <c r="N99" s="352"/>
      <c r="O99" s="352"/>
      <c r="P99" s="176"/>
      <c r="S99" s="176"/>
      <c r="T99" s="95"/>
      <c r="V99" s="301"/>
      <c r="W99" s="301"/>
      <c r="X99" s="301"/>
      <c r="Y99" s="96"/>
      <c r="Z99" s="176"/>
      <c r="AB99" s="270"/>
      <c r="AC99" s="273"/>
      <c r="AG99" s="357"/>
      <c r="BH99" s="357"/>
    </row>
    <row r="100" spans="3:60" s="354" customFormat="1" ht="69" customHeight="1" x14ac:dyDescent="0.25">
      <c r="C100" s="352"/>
      <c r="E100" s="377"/>
      <c r="H100" s="176"/>
      <c r="I100" s="274"/>
      <c r="J100" s="145"/>
      <c r="K100" s="176"/>
      <c r="L100" s="176"/>
      <c r="M100" s="317"/>
      <c r="N100" s="352"/>
      <c r="O100" s="352"/>
      <c r="P100" s="352"/>
      <c r="S100" s="176"/>
      <c r="T100" s="95"/>
      <c r="V100" s="301"/>
      <c r="W100" s="301"/>
      <c r="X100" s="301"/>
      <c r="Y100" s="96"/>
      <c r="Z100" s="176"/>
      <c r="AB100" s="270"/>
      <c r="AC100" s="273"/>
      <c r="AG100" s="357"/>
      <c r="BH100" s="357"/>
    </row>
    <row r="101" spans="3:60" s="354" customFormat="1" ht="69" customHeight="1" x14ac:dyDescent="0.25">
      <c r="C101" s="352"/>
      <c r="E101" s="377"/>
      <c r="H101" s="176"/>
      <c r="I101" s="274"/>
      <c r="J101" s="145"/>
      <c r="K101" s="176"/>
      <c r="L101" s="176"/>
      <c r="M101" s="317"/>
      <c r="N101" s="352"/>
      <c r="O101" s="352"/>
      <c r="P101" s="352"/>
      <c r="S101" s="176"/>
      <c r="T101" s="95"/>
      <c r="V101" s="301"/>
      <c r="W101" s="301"/>
      <c r="X101" s="301"/>
      <c r="Y101" s="96"/>
      <c r="Z101" s="176"/>
      <c r="AB101" s="270"/>
      <c r="AC101" s="273"/>
      <c r="AG101" s="357"/>
      <c r="BH101" s="357"/>
    </row>
    <row r="102" spans="3:60" s="354" customFormat="1" ht="69" customHeight="1" x14ac:dyDescent="0.25">
      <c r="C102" s="352"/>
      <c r="E102" s="377"/>
      <c r="H102" s="176"/>
      <c r="I102" s="272"/>
      <c r="J102" s="145"/>
      <c r="K102" s="176"/>
      <c r="L102" s="352"/>
      <c r="M102" s="317"/>
      <c r="N102" s="352"/>
      <c r="O102" s="352"/>
      <c r="P102" s="352"/>
      <c r="S102" s="176"/>
      <c r="T102" s="95"/>
      <c r="U102" s="176"/>
      <c r="V102" s="301"/>
      <c r="W102" s="301"/>
      <c r="X102" s="301"/>
      <c r="Y102" s="96"/>
      <c r="Z102" s="176"/>
      <c r="AB102" s="270"/>
      <c r="AC102" s="273"/>
      <c r="AG102" s="357"/>
      <c r="BH102" s="357"/>
    </row>
    <row r="103" spans="3:60" s="354" customFormat="1" ht="69" customHeight="1" x14ac:dyDescent="0.25">
      <c r="C103" s="352"/>
      <c r="E103" s="377"/>
      <c r="H103" s="176"/>
      <c r="I103" s="272"/>
      <c r="J103" s="145"/>
      <c r="K103" s="176"/>
      <c r="L103" s="352"/>
      <c r="M103" s="317"/>
      <c r="N103" s="352"/>
      <c r="O103" s="352"/>
      <c r="P103" s="352"/>
      <c r="S103" s="176"/>
      <c r="T103" s="95"/>
      <c r="U103" s="176"/>
      <c r="V103" s="301"/>
      <c r="W103" s="301"/>
      <c r="X103" s="301"/>
      <c r="Y103" s="96"/>
      <c r="Z103" s="176"/>
      <c r="AB103" s="270"/>
      <c r="AC103" s="273"/>
      <c r="AG103" s="357"/>
      <c r="BH103" s="357"/>
    </row>
    <row r="104" spans="3:60" s="354" customFormat="1" ht="69" customHeight="1" x14ac:dyDescent="0.25">
      <c r="C104" s="352"/>
      <c r="E104" s="377"/>
      <c r="H104" s="176"/>
      <c r="I104" s="272"/>
      <c r="J104" s="145"/>
      <c r="K104" s="176"/>
      <c r="L104" s="352"/>
      <c r="M104" s="317"/>
      <c r="N104" s="352"/>
      <c r="O104" s="352"/>
      <c r="P104" s="352"/>
      <c r="S104" s="176"/>
      <c r="T104" s="95"/>
      <c r="U104" s="176"/>
      <c r="V104" s="301"/>
      <c r="W104" s="301"/>
      <c r="X104" s="301"/>
      <c r="Y104" s="96"/>
      <c r="Z104" s="176"/>
      <c r="AB104" s="270"/>
      <c r="AC104" s="273"/>
      <c r="AG104" s="357"/>
      <c r="BH104" s="357"/>
    </row>
    <row r="105" spans="3:60" s="354" customFormat="1" ht="69" customHeight="1" x14ac:dyDescent="0.25">
      <c r="C105" s="352"/>
      <c r="E105" s="377"/>
      <c r="H105" s="176"/>
      <c r="I105" s="272"/>
      <c r="J105" s="145"/>
      <c r="K105" s="176"/>
      <c r="L105" s="352"/>
      <c r="M105" s="317"/>
      <c r="N105" s="352"/>
      <c r="O105" s="352"/>
      <c r="P105" s="352"/>
      <c r="S105" s="176"/>
      <c r="T105" s="95"/>
      <c r="U105" s="176"/>
      <c r="V105" s="301"/>
      <c r="W105" s="301"/>
      <c r="X105" s="301"/>
      <c r="Y105" s="96"/>
      <c r="Z105" s="176"/>
      <c r="AB105" s="270"/>
      <c r="AC105" s="273"/>
      <c r="AG105" s="357"/>
      <c r="BH105" s="357"/>
    </row>
    <row r="106" spans="3:60" s="354" customFormat="1" ht="69" customHeight="1" x14ac:dyDescent="0.25">
      <c r="C106" s="352"/>
      <c r="E106" s="377"/>
      <c r="H106" s="176"/>
      <c r="I106" s="272"/>
      <c r="J106" s="145"/>
      <c r="K106" s="145"/>
      <c r="L106" s="176"/>
      <c r="M106" s="379"/>
      <c r="N106" s="352"/>
      <c r="O106" s="352"/>
      <c r="P106" s="352"/>
      <c r="S106" s="145"/>
      <c r="T106" s="95"/>
      <c r="V106" s="301"/>
      <c r="W106" s="301"/>
      <c r="X106" s="301"/>
      <c r="Y106" s="96"/>
      <c r="Z106" s="176"/>
      <c r="AA106" s="273"/>
      <c r="AB106" s="270"/>
      <c r="AC106" s="273"/>
      <c r="AG106" s="357"/>
      <c r="BH106" s="357"/>
    </row>
    <row r="107" spans="3:60" s="354" customFormat="1" ht="69" customHeight="1" x14ac:dyDescent="0.25">
      <c r="C107" s="352"/>
      <c r="E107" s="377"/>
      <c r="H107" s="176"/>
      <c r="I107" s="272"/>
      <c r="J107" s="145"/>
      <c r="K107" s="145"/>
      <c r="L107" s="145"/>
      <c r="M107" s="317"/>
      <c r="N107" s="352"/>
      <c r="O107" s="352"/>
      <c r="P107" s="352"/>
      <c r="S107" s="145"/>
      <c r="T107" s="95"/>
      <c r="V107" s="301"/>
      <c r="W107" s="301"/>
      <c r="X107" s="301"/>
      <c r="Y107" s="96"/>
      <c r="Z107" s="176"/>
      <c r="AB107" s="270"/>
      <c r="AC107" s="273"/>
      <c r="AG107" s="357"/>
      <c r="BH107" s="357"/>
    </row>
    <row r="108" spans="3:60" s="354" customFormat="1" ht="69" customHeight="1" x14ac:dyDescent="0.25">
      <c r="C108" s="352"/>
      <c r="E108" s="383"/>
      <c r="H108" s="375"/>
      <c r="I108" s="148"/>
      <c r="N108" s="352"/>
      <c r="O108" s="352"/>
      <c r="P108" s="352"/>
      <c r="T108" s="95"/>
      <c r="X108" s="753"/>
      <c r="Y108" s="96"/>
      <c r="AB108" s="270"/>
      <c r="AC108" s="273"/>
      <c r="AG108" s="357"/>
      <c r="BH108" s="357"/>
    </row>
    <row r="109" spans="3:60" s="354" customFormat="1" ht="69" customHeight="1" x14ac:dyDescent="0.25">
      <c r="C109" s="352"/>
      <c r="E109" s="383"/>
      <c r="H109" s="375"/>
      <c r="I109" s="148"/>
      <c r="N109" s="352"/>
      <c r="O109" s="352"/>
      <c r="P109" s="352"/>
      <c r="T109" s="95"/>
      <c r="X109" s="753"/>
      <c r="Y109" s="96"/>
      <c r="AB109" s="270"/>
      <c r="AC109" s="273"/>
      <c r="AG109" s="357"/>
      <c r="BH109" s="357"/>
    </row>
    <row r="110" spans="3:60" s="354" customFormat="1" ht="69" customHeight="1" x14ac:dyDescent="0.25">
      <c r="C110" s="352"/>
      <c r="E110" s="383"/>
      <c r="H110" s="375"/>
      <c r="I110" s="148"/>
      <c r="N110" s="352"/>
      <c r="O110" s="352"/>
      <c r="P110" s="352"/>
      <c r="T110" s="95"/>
      <c r="X110" s="753"/>
      <c r="Y110" s="96"/>
      <c r="AB110" s="270"/>
      <c r="AC110" s="273"/>
      <c r="AG110" s="357"/>
      <c r="BH110" s="357"/>
    </row>
    <row r="111" spans="3:60" s="354" customFormat="1" ht="69" customHeight="1" x14ac:dyDescent="0.25">
      <c r="C111" s="352"/>
      <c r="E111" s="383"/>
      <c r="H111" s="375"/>
      <c r="I111" s="148"/>
      <c r="N111" s="352"/>
      <c r="O111" s="352"/>
      <c r="P111" s="352"/>
      <c r="T111" s="95"/>
      <c r="X111" s="753"/>
      <c r="Y111" s="96"/>
      <c r="AB111" s="270"/>
      <c r="AC111" s="273"/>
      <c r="AG111" s="357"/>
      <c r="BH111" s="357"/>
    </row>
    <row r="112" spans="3:60" s="354" customFormat="1" ht="69" customHeight="1" x14ac:dyDescent="0.25">
      <c r="C112" s="352"/>
      <c r="E112" s="383"/>
      <c r="H112" s="375"/>
      <c r="I112" s="148"/>
      <c r="N112" s="352"/>
      <c r="O112" s="352"/>
      <c r="P112" s="352"/>
      <c r="T112" s="95"/>
      <c r="X112" s="753"/>
      <c r="Y112" s="96"/>
      <c r="AB112" s="270"/>
      <c r="AC112" s="273"/>
      <c r="AG112" s="357"/>
      <c r="BH112" s="357"/>
    </row>
    <row r="113" spans="3:60" s="354" customFormat="1" ht="69" customHeight="1" x14ac:dyDescent="0.25">
      <c r="C113" s="352"/>
      <c r="E113" s="377"/>
      <c r="H113" s="176"/>
      <c r="I113" s="148"/>
      <c r="J113" s="24"/>
      <c r="K113" s="24"/>
      <c r="L113" s="24"/>
      <c r="N113" s="352"/>
      <c r="O113" s="352"/>
      <c r="P113" s="109"/>
      <c r="S113" s="24"/>
      <c r="T113" s="95"/>
      <c r="V113" s="312"/>
      <c r="W113" s="18"/>
      <c r="X113" s="18"/>
      <c r="Y113" s="96"/>
      <c r="Z113" s="269"/>
      <c r="AB113" s="270"/>
      <c r="AC113" s="273"/>
      <c r="AG113" s="357"/>
      <c r="BH113" s="357"/>
    </row>
    <row r="114" spans="3:60" s="354" customFormat="1" ht="69" customHeight="1" x14ac:dyDescent="0.25">
      <c r="C114" s="352"/>
      <c r="E114" s="377"/>
      <c r="H114" s="176"/>
      <c r="I114" s="148"/>
      <c r="K114" s="24"/>
      <c r="N114" s="352"/>
      <c r="O114" s="352"/>
      <c r="P114" s="109"/>
      <c r="S114" s="24"/>
      <c r="T114" s="95"/>
      <c r="V114" s="18"/>
      <c r="W114" s="312"/>
      <c r="X114" s="312"/>
      <c r="Y114" s="96"/>
      <c r="Z114" s="269"/>
      <c r="AB114" s="270"/>
      <c r="AC114" s="273"/>
      <c r="AG114" s="357"/>
      <c r="BH114" s="357"/>
    </row>
    <row r="115" spans="3:60" s="354" customFormat="1" ht="69" customHeight="1" x14ac:dyDescent="0.25">
      <c r="C115" s="352"/>
      <c r="E115" s="377"/>
      <c r="H115" s="176"/>
      <c r="I115" s="148"/>
      <c r="K115" s="24"/>
      <c r="N115" s="352"/>
      <c r="O115" s="352"/>
      <c r="P115" s="109"/>
      <c r="S115" s="24"/>
      <c r="T115" s="95"/>
      <c r="V115" s="312"/>
      <c r="W115" s="312"/>
      <c r="X115" s="312"/>
      <c r="Y115" s="96"/>
      <c r="Z115" s="269"/>
      <c r="AB115" s="270"/>
      <c r="AC115" s="273"/>
      <c r="AG115" s="357"/>
      <c r="BH115" s="357"/>
    </row>
    <row r="116" spans="3:60" s="354" customFormat="1" ht="69" customHeight="1" x14ac:dyDescent="0.25">
      <c r="C116" s="352"/>
      <c r="E116" s="384"/>
      <c r="G116" s="949"/>
      <c r="H116" s="375"/>
      <c r="I116" s="269"/>
      <c r="J116" s="274"/>
      <c r="K116" s="274"/>
      <c r="N116" s="352"/>
      <c r="O116" s="352"/>
      <c r="P116" s="176"/>
      <c r="T116" s="95"/>
      <c r="V116" s="313"/>
      <c r="W116" s="276"/>
      <c r="X116" s="276"/>
      <c r="Y116" s="96"/>
      <c r="Z116" s="269"/>
      <c r="AB116" s="270"/>
      <c r="AC116" s="273"/>
      <c r="AG116" s="357"/>
      <c r="BH116" s="357"/>
    </row>
    <row r="117" spans="3:60" s="354" customFormat="1" ht="69" customHeight="1" x14ac:dyDescent="0.25">
      <c r="C117" s="352"/>
      <c r="E117" s="384"/>
      <c r="G117" s="949"/>
      <c r="H117" s="375"/>
      <c r="I117" s="314"/>
      <c r="J117" s="314"/>
      <c r="K117" s="315"/>
      <c r="N117" s="352"/>
      <c r="O117" s="352"/>
      <c r="P117" s="176"/>
      <c r="T117" s="95"/>
      <c r="V117" s="313"/>
      <c r="W117" s="276"/>
      <c r="X117" s="276"/>
      <c r="Y117" s="96"/>
      <c r="Z117" s="269"/>
      <c r="AB117" s="270"/>
      <c r="AC117" s="273"/>
      <c r="AG117" s="357"/>
      <c r="BH117" s="357"/>
    </row>
    <row r="118" spans="3:60" s="354" customFormat="1" ht="69" customHeight="1" x14ac:dyDescent="0.25">
      <c r="C118" s="352"/>
      <c r="E118" s="384"/>
      <c r="G118" s="949"/>
      <c r="H118" s="375"/>
      <c r="I118" s="314"/>
      <c r="J118" s="314"/>
      <c r="K118" s="315"/>
      <c r="N118" s="352"/>
      <c r="O118" s="352"/>
      <c r="P118" s="176"/>
      <c r="T118" s="95"/>
      <c r="V118" s="313"/>
      <c r="W118" s="276"/>
      <c r="X118" s="276"/>
      <c r="Y118" s="96"/>
      <c r="Z118" s="269"/>
      <c r="AB118" s="270"/>
      <c r="AC118" s="273"/>
      <c r="AG118" s="357"/>
      <c r="BH118" s="357"/>
    </row>
    <row r="119" spans="3:60" s="354" customFormat="1" ht="69" customHeight="1" x14ac:dyDescent="0.25">
      <c r="C119" s="352"/>
      <c r="E119" s="384"/>
      <c r="G119" s="949"/>
      <c r="H119" s="375"/>
      <c r="I119" s="287"/>
      <c r="J119" s="316"/>
      <c r="K119" s="274"/>
      <c r="N119" s="352"/>
      <c r="O119" s="352"/>
      <c r="P119" s="317"/>
      <c r="T119" s="95"/>
      <c r="V119" s="271"/>
      <c r="W119" s="272"/>
      <c r="X119" s="272"/>
      <c r="Y119" s="96"/>
      <c r="Z119" s="269"/>
      <c r="AB119" s="270"/>
      <c r="AC119" s="273"/>
      <c r="AG119" s="357"/>
      <c r="BH119" s="357"/>
    </row>
    <row r="120" spans="3:60" s="354" customFormat="1" ht="69" customHeight="1" x14ac:dyDescent="0.25">
      <c r="C120" s="352"/>
      <c r="E120" s="384"/>
      <c r="G120" s="949"/>
      <c r="H120" s="375"/>
      <c r="I120" s="287"/>
      <c r="J120" s="293"/>
      <c r="K120" s="293"/>
      <c r="N120" s="352"/>
      <c r="O120" s="352"/>
      <c r="P120" s="176"/>
      <c r="T120" s="95"/>
      <c r="V120" s="313"/>
      <c r="W120" s="276"/>
      <c r="X120" s="276"/>
      <c r="Y120" s="96"/>
      <c r="Z120" s="269"/>
      <c r="AB120" s="270"/>
      <c r="AC120" s="273"/>
      <c r="AG120" s="357"/>
      <c r="BH120" s="357"/>
    </row>
    <row r="121" spans="3:60" s="354" customFormat="1" ht="69" customHeight="1" x14ac:dyDescent="0.25">
      <c r="C121" s="352"/>
      <c r="E121" s="384"/>
      <c r="G121" s="949"/>
      <c r="H121" s="375"/>
      <c r="I121" s="287"/>
      <c r="J121" s="293"/>
      <c r="K121" s="274"/>
      <c r="N121" s="352"/>
      <c r="O121" s="352"/>
      <c r="P121" s="176"/>
      <c r="T121" s="95"/>
      <c r="V121" s="313"/>
      <c r="W121" s="276"/>
      <c r="X121" s="276"/>
      <c r="Y121" s="96"/>
      <c r="Z121" s="269"/>
      <c r="AB121" s="270"/>
      <c r="AC121" s="273"/>
      <c r="AG121" s="357"/>
      <c r="BH121" s="357"/>
    </row>
    <row r="122" spans="3:60" s="354" customFormat="1" ht="69" customHeight="1" x14ac:dyDescent="0.25">
      <c r="C122" s="352"/>
      <c r="E122" s="384"/>
      <c r="G122" s="949"/>
      <c r="H122" s="375"/>
      <c r="I122" s="287"/>
      <c r="J122" s="284"/>
      <c r="K122" s="274"/>
      <c r="N122" s="352"/>
      <c r="O122" s="352"/>
      <c r="P122" s="176"/>
      <c r="T122" s="95"/>
      <c r="V122" s="313"/>
      <c r="W122" s="276"/>
      <c r="X122" s="276"/>
      <c r="Y122" s="96"/>
      <c r="Z122" s="269"/>
      <c r="AB122" s="270"/>
      <c r="AC122" s="273"/>
      <c r="AG122" s="357"/>
      <c r="BH122" s="357"/>
    </row>
    <row r="123" spans="3:60" s="354" customFormat="1" ht="69" customHeight="1" x14ac:dyDescent="0.25">
      <c r="C123" s="352"/>
      <c r="E123" s="384"/>
      <c r="G123" s="949"/>
      <c r="H123" s="375"/>
      <c r="I123" s="287"/>
      <c r="J123" s="293"/>
      <c r="K123" s="274"/>
      <c r="N123" s="352"/>
      <c r="O123" s="352"/>
      <c r="P123" s="176"/>
      <c r="T123" s="95"/>
      <c r="V123" s="313"/>
      <c r="W123" s="276"/>
      <c r="X123" s="276"/>
      <c r="Y123" s="96"/>
      <c r="Z123" s="269"/>
      <c r="AB123" s="270"/>
      <c r="AC123" s="273"/>
      <c r="AG123" s="357"/>
      <c r="BH123" s="357"/>
    </row>
    <row r="124" spans="3:60" s="354" customFormat="1" ht="69" customHeight="1" x14ac:dyDescent="0.2">
      <c r="C124" s="352"/>
      <c r="E124" s="384"/>
      <c r="H124" s="375"/>
      <c r="I124" s="318"/>
      <c r="J124" s="274"/>
      <c r="K124" s="274"/>
      <c r="N124" s="352"/>
      <c r="O124" s="352"/>
      <c r="P124" s="176"/>
      <c r="T124" s="95"/>
      <c r="V124" s="313"/>
      <c r="W124" s="319"/>
      <c r="X124" s="319"/>
      <c r="Y124" s="96"/>
      <c r="Z124" s="269"/>
      <c r="AB124" s="270"/>
      <c r="AC124" s="273"/>
      <c r="AG124" s="357"/>
      <c r="BH124" s="357"/>
    </row>
    <row r="125" spans="3:60" s="354" customFormat="1" ht="69" customHeight="1" x14ac:dyDescent="0.25">
      <c r="C125" s="352"/>
      <c r="E125" s="384"/>
      <c r="H125" s="375"/>
      <c r="I125" s="269"/>
      <c r="J125" s="274"/>
      <c r="K125" s="274"/>
      <c r="N125" s="352"/>
      <c r="O125" s="352"/>
      <c r="P125" s="176"/>
      <c r="T125" s="95"/>
      <c r="V125" s="313"/>
      <c r="W125" s="313"/>
      <c r="X125" s="313"/>
      <c r="Y125" s="96"/>
      <c r="Z125" s="269"/>
      <c r="AB125" s="270"/>
      <c r="AC125" s="273"/>
      <c r="AG125" s="357"/>
      <c r="BH125" s="357"/>
    </row>
    <row r="126" spans="3:60" s="354" customFormat="1" ht="69" customHeight="1" x14ac:dyDescent="0.25">
      <c r="C126" s="352"/>
      <c r="E126" s="384"/>
      <c r="H126" s="375"/>
      <c r="I126" s="269"/>
      <c r="J126" s="274"/>
      <c r="K126" s="274"/>
      <c r="N126" s="352"/>
      <c r="O126" s="352"/>
      <c r="P126" s="176"/>
      <c r="T126" s="95"/>
      <c r="V126" s="313"/>
      <c r="W126" s="319"/>
      <c r="X126" s="319"/>
      <c r="Y126" s="96"/>
      <c r="Z126" s="269"/>
      <c r="AB126" s="270"/>
      <c r="AC126" s="273"/>
      <c r="AG126" s="357"/>
      <c r="BH126" s="357"/>
    </row>
    <row r="127" spans="3:60" s="354" customFormat="1" ht="69" customHeight="1" x14ac:dyDescent="0.25">
      <c r="C127" s="352"/>
      <c r="E127" s="385"/>
      <c r="H127" s="176"/>
      <c r="I127" s="353"/>
      <c r="K127" s="15"/>
      <c r="N127" s="352"/>
      <c r="O127" s="352"/>
      <c r="P127" s="352"/>
      <c r="T127" s="95"/>
      <c r="X127" s="753"/>
      <c r="Y127" s="96"/>
      <c r="AB127" s="270"/>
      <c r="AC127" s="273"/>
      <c r="AG127" s="357"/>
      <c r="BH127" s="357"/>
    </row>
    <row r="128" spans="3:60" s="354" customFormat="1" ht="69" customHeight="1" x14ac:dyDescent="0.25">
      <c r="C128" s="352"/>
      <c r="E128" s="385"/>
      <c r="H128" s="176"/>
      <c r="I128" s="353"/>
      <c r="K128" s="15"/>
      <c r="N128" s="352"/>
      <c r="O128" s="352"/>
      <c r="P128" s="352"/>
      <c r="T128" s="95"/>
      <c r="X128" s="753"/>
      <c r="Y128" s="96"/>
      <c r="AB128" s="270"/>
      <c r="AC128" s="273"/>
      <c r="AG128" s="357"/>
      <c r="BH128" s="357"/>
    </row>
    <row r="129" spans="3:60" s="354" customFormat="1" ht="69" customHeight="1" x14ac:dyDescent="0.25">
      <c r="C129" s="352"/>
      <c r="E129" s="385"/>
      <c r="H129" s="176"/>
      <c r="I129" s="284"/>
      <c r="K129" s="15"/>
      <c r="N129" s="352"/>
      <c r="O129" s="352"/>
      <c r="P129" s="352"/>
      <c r="T129" s="95"/>
      <c r="X129" s="753"/>
      <c r="Y129" s="96"/>
      <c r="AB129" s="270"/>
      <c r="AC129" s="273"/>
      <c r="AG129" s="357"/>
      <c r="BH129" s="357"/>
    </row>
    <row r="130" spans="3:60" s="354" customFormat="1" ht="69" customHeight="1" x14ac:dyDescent="0.25">
      <c r="C130" s="352"/>
      <c r="E130" s="385"/>
      <c r="H130" s="176"/>
      <c r="I130" s="284"/>
      <c r="K130" s="15"/>
      <c r="N130" s="352"/>
      <c r="O130" s="352"/>
      <c r="P130" s="352"/>
      <c r="T130" s="95"/>
      <c r="X130" s="753"/>
      <c r="Y130" s="96"/>
      <c r="AB130" s="270"/>
      <c r="AC130" s="273"/>
      <c r="AG130" s="357"/>
      <c r="BH130" s="357"/>
    </row>
    <row r="131" spans="3:60" s="354" customFormat="1" ht="69" customHeight="1" x14ac:dyDescent="0.25">
      <c r="C131" s="352"/>
      <c r="E131" s="385"/>
      <c r="H131" s="176"/>
      <c r="I131" s="284"/>
      <c r="N131" s="352"/>
      <c r="O131" s="352"/>
      <c r="P131" s="352"/>
      <c r="T131" s="95"/>
      <c r="X131" s="753"/>
      <c r="Y131" s="96"/>
      <c r="AB131" s="270"/>
      <c r="AC131" s="273"/>
      <c r="AG131" s="357"/>
      <c r="BH131" s="357"/>
    </row>
    <row r="132" spans="3:60" s="354" customFormat="1" ht="69" customHeight="1" x14ac:dyDescent="0.25">
      <c r="C132" s="352"/>
      <c r="E132" s="385"/>
      <c r="H132" s="176"/>
      <c r="I132" s="287"/>
      <c r="N132" s="352"/>
      <c r="O132" s="352"/>
      <c r="P132" s="352"/>
      <c r="T132" s="95"/>
      <c r="X132" s="753"/>
      <c r="Y132" s="96"/>
      <c r="AB132" s="270"/>
      <c r="AC132" s="273"/>
      <c r="AG132" s="357"/>
      <c r="BH132" s="357"/>
    </row>
    <row r="133" spans="3:60" s="354" customFormat="1" ht="69" customHeight="1" x14ac:dyDescent="0.25">
      <c r="C133" s="352"/>
      <c r="E133" s="385"/>
      <c r="H133" s="176"/>
      <c r="I133" s="284"/>
      <c r="N133" s="352"/>
      <c r="O133" s="352"/>
      <c r="P133" s="352"/>
      <c r="T133" s="95"/>
      <c r="X133" s="753"/>
      <c r="Y133" s="96"/>
      <c r="AB133" s="270"/>
      <c r="AC133" s="273"/>
      <c r="AG133" s="357"/>
      <c r="BH133" s="357"/>
    </row>
    <row r="134" spans="3:60" s="354" customFormat="1" ht="69" customHeight="1" x14ac:dyDescent="0.25">
      <c r="C134" s="352"/>
      <c r="E134" s="385"/>
      <c r="H134" s="380"/>
      <c r="I134" s="284"/>
      <c r="N134" s="352"/>
      <c r="O134" s="352"/>
      <c r="P134" s="352"/>
      <c r="T134" s="95"/>
      <c r="X134" s="753"/>
      <c r="Y134" s="96"/>
      <c r="AB134" s="270"/>
      <c r="AC134" s="273"/>
      <c r="AG134" s="357"/>
      <c r="BH134" s="357"/>
    </row>
    <row r="135" spans="3:60" s="354" customFormat="1" ht="69" customHeight="1" x14ac:dyDescent="0.25">
      <c r="C135" s="352"/>
      <c r="E135" s="385"/>
      <c r="H135" s="176"/>
      <c r="I135" s="284"/>
      <c r="N135" s="352"/>
      <c r="O135" s="352"/>
      <c r="P135" s="352"/>
      <c r="T135" s="95"/>
      <c r="X135" s="753"/>
      <c r="Y135" s="96"/>
      <c r="AB135" s="270"/>
      <c r="AC135" s="273"/>
      <c r="AG135" s="357"/>
      <c r="BH135" s="357"/>
    </row>
    <row r="136" spans="3:60" s="354" customFormat="1" ht="69" customHeight="1" x14ac:dyDescent="0.25">
      <c r="C136" s="352"/>
      <c r="E136" s="385"/>
      <c r="H136" s="176"/>
      <c r="I136" s="284"/>
      <c r="N136" s="352"/>
      <c r="O136" s="352"/>
      <c r="P136" s="352"/>
      <c r="T136" s="95"/>
      <c r="X136" s="753"/>
      <c r="Y136" s="96"/>
      <c r="AB136" s="270"/>
      <c r="AC136" s="273"/>
      <c r="AG136" s="357"/>
      <c r="BH136" s="357"/>
    </row>
    <row r="137" spans="3:60" s="354" customFormat="1" ht="69" customHeight="1" x14ac:dyDescent="0.25">
      <c r="C137" s="352"/>
      <c r="E137" s="385"/>
      <c r="H137" s="176"/>
      <c r="I137" s="284"/>
      <c r="N137" s="352"/>
      <c r="O137" s="352"/>
      <c r="P137" s="352"/>
      <c r="T137" s="95"/>
      <c r="X137" s="753"/>
      <c r="Y137" s="96"/>
      <c r="AB137" s="270"/>
      <c r="AC137" s="273"/>
      <c r="AG137" s="357"/>
      <c r="BH137" s="357"/>
    </row>
    <row r="138" spans="3:60" s="354" customFormat="1" ht="69" customHeight="1" x14ac:dyDescent="0.25">
      <c r="C138" s="352"/>
      <c r="E138" s="384"/>
      <c r="H138" s="176"/>
      <c r="I138" s="148"/>
      <c r="N138" s="352"/>
      <c r="O138" s="352"/>
      <c r="P138" s="352"/>
      <c r="T138" s="95"/>
      <c r="X138" s="753"/>
      <c r="Y138" s="96"/>
      <c r="AB138" s="270"/>
      <c r="AC138" s="273"/>
      <c r="AG138" s="357"/>
      <c r="BH138" s="357"/>
    </row>
    <row r="139" spans="3:60" s="354" customFormat="1" ht="69" customHeight="1" x14ac:dyDescent="0.25">
      <c r="C139" s="352"/>
      <c r="E139" s="384"/>
      <c r="H139" s="176"/>
      <c r="I139" s="148"/>
      <c r="N139" s="352"/>
      <c r="O139" s="352"/>
      <c r="P139" s="352"/>
      <c r="T139" s="95"/>
      <c r="X139" s="753"/>
      <c r="Y139" s="96"/>
      <c r="AB139" s="270"/>
      <c r="AC139" s="273"/>
      <c r="AG139" s="357"/>
      <c r="BH139" s="357"/>
    </row>
    <row r="140" spans="3:60" s="354" customFormat="1" ht="69" customHeight="1" x14ac:dyDescent="0.25">
      <c r="C140" s="352"/>
      <c r="E140" s="384"/>
      <c r="H140" s="176"/>
      <c r="I140" s="284"/>
      <c r="N140" s="352"/>
      <c r="O140" s="352"/>
      <c r="P140" s="352"/>
      <c r="T140" s="95"/>
      <c r="X140" s="753"/>
      <c r="Y140" s="96"/>
      <c r="AB140" s="270"/>
      <c r="AC140" s="273"/>
      <c r="AG140" s="357"/>
      <c r="BH140" s="357"/>
    </row>
    <row r="141" spans="3:60" s="354" customFormat="1" ht="69" customHeight="1" x14ac:dyDescent="0.25">
      <c r="C141" s="352"/>
      <c r="E141" s="384"/>
      <c r="H141" s="176"/>
      <c r="I141" s="148"/>
      <c r="N141" s="352"/>
      <c r="O141" s="352"/>
      <c r="P141" s="352"/>
      <c r="T141" s="95"/>
      <c r="X141" s="753"/>
      <c r="Y141" s="96"/>
      <c r="AB141" s="270"/>
      <c r="AC141" s="273"/>
      <c r="AG141" s="357"/>
      <c r="BH141" s="357"/>
    </row>
    <row r="142" spans="3:60" s="354" customFormat="1" ht="69" customHeight="1" x14ac:dyDescent="0.25">
      <c r="C142" s="352"/>
      <c r="E142" s="384"/>
      <c r="H142" s="176"/>
      <c r="I142" s="284"/>
      <c r="N142" s="352"/>
      <c r="O142" s="352"/>
      <c r="P142" s="352"/>
      <c r="T142" s="95"/>
      <c r="X142" s="753"/>
      <c r="Y142" s="96"/>
      <c r="AB142" s="270"/>
      <c r="AC142" s="273"/>
      <c r="AG142" s="357"/>
      <c r="BH142" s="357"/>
    </row>
    <row r="143" spans="3:60" s="354" customFormat="1" ht="69" customHeight="1" x14ac:dyDescent="0.25">
      <c r="C143" s="352"/>
      <c r="E143" s="384"/>
      <c r="H143" s="176"/>
      <c r="I143" s="148"/>
      <c r="N143" s="352"/>
      <c r="O143" s="352"/>
      <c r="P143" s="352"/>
      <c r="T143" s="95"/>
      <c r="X143" s="753"/>
      <c r="Y143" s="96"/>
      <c r="AB143" s="270"/>
      <c r="AC143" s="273"/>
      <c r="AG143" s="357"/>
      <c r="BH143" s="357"/>
    </row>
    <row r="144" spans="3:60" s="354" customFormat="1" ht="69" customHeight="1" x14ac:dyDescent="0.25">
      <c r="C144" s="352"/>
      <c r="E144" s="384"/>
      <c r="H144" s="176"/>
      <c r="I144" s="284"/>
      <c r="N144" s="352"/>
      <c r="O144" s="352"/>
      <c r="P144" s="352"/>
      <c r="T144" s="95"/>
      <c r="X144" s="753"/>
      <c r="Y144" s="96"/>
      <c r="AB144" s="270"/>
      <c r="AC144" s="273"/>
      <c r="AG144" s="357"/>
      <c r="BH144" s="357"/>
    </row>
    <row r="145" spans="3:60" s="354" customFormat="1" ht="69" customHeight="1" x14ac:dyDescent="0.25">
      <c r="C145" s="352"/>
      <c r="E145" s="384"/>
      <c r="H145" s="176"/>
      <c r="I145" s="148"/>
      <c r="N145" s="352"/>
      <c r="O145" s="352"/>
      <c r="P145" s="352"/>
      <c r="T145" s="95"/>
      <c r="X145" s="753"/>
      <c r="Y145" s="96"/>
      <c r="AB145" s="270"/>
      <c r="AC145" s="273"/>
      <c r="AG145" s="357"/>
      <c r="BH145" s="357"/>
    </row>
    <row r="146" spans="3:60" s="354" customFormat="1" ht="69" customHeight="1" x14ac:dyDescent="0.25">
      <c r="C146" s="352"/>
      <c r="E146" s="384"/>
      <c r="H146" s="176"/>
      <c r="I146" s="148"/>
      <c r="N146" s="352"/>
      <c r="O146" s="352"/>
      <c r="P146" s="352"/>
      <c r="T146" s="95"/>
      <c r="X146" s="753"/>
      <c r="Y146" s="96"/>
      <c r="AB146" s="270"/>
      <c r="AC146" s="273"/>
      <c r="AG146" s="357"/>
      <c r="BH146" s="357"/>
    </row>
    <row r="147" spans="3:60" s="354" customFormat="1" ht="69" customHeight="1" x14ac:dyDescent="0.25">
      <c r="C147" s="352"/>
      <c r="E147" s="386"/>
      <c r="H147" s="375"/>
      <c r="I147" s="320"/>
      <c r="J147" s="320"/>
      <c r="K147" s="176"/>
      <c r="L147" s="176"/>
      <c r="M147" s="317"/>
      <c r="N147" s="352"/>
      <c r="O147" s="352"/>
      <c r="P147" s="324"/>
      <c r="T147" s="95"/>
      <c r="V147" s="321"/>
      <c r="W147" s="322"/>
      <c r="X147" s="322"/>
      <c r="Y147" s="96"/>
      <c r="Z147" s="269"/>
      <c r="AB147" s="270"/>
      <c r="AC147" s="273"/>
      <c r="AG147" s="357"/>
      <c r="BH147" s="357"/>
    </row>
    <row r="148" spans="3:60" s="354" customFormat="1" ht="69" customHeight="1" x14ac:dyDescent="0.25">
      <c r="C148" s="352"/>
      <c r="E148" s="386"/>
      <c r="G148" s="949"/>
      <c r="H148" s="375"/>
      <c r="I148" s="320"/>
      <c r="J148" s="355"/>
      <c r="K148" s="176"/>
      <c r="L148" s="317"/>
      <c r="M148" s="317"/>
      <c r="N148" s="352"/>
      <c r="O148" s="352"/>
      <c r="P148" s="324"/>
      <c r="T148" s="95"/>
      <c r="W148" s="322"/>
      <c r="X148" s="322"/>
      <c r="Y148" s="96"/>
      <c r="Z148" s="269"/>
      <c r="AB148" s="270"/>
      <c r="AC148" s="273"/>
      <c r="AG148" s="357"/>
      <c r="BH148" s="357"/>
    </row>
    <row r="149" spans="3:60" s="354" customFormat="1" ht="69" customHeight="1" x14ac:dyDescent="0.25">
      <c r="C149" s="352"/>
      <c r="E149" s="386"/>
      <c r="G149" s="949"/>
      <c r="H149" s="375"/>
      <c r="I149" s="176"/>
      <c r="J149" s="355"/>
      <c r="K149" s="176"/>
      <c r="L149" s="176"/>
      <c r="M149" s="317"/>
      <c r="N149" s="352"/>
      <c r="O149" s="352"/>
      <c r="P149" s="324"/>
      <c r="T149" s="95"/>
      <c r="W149" s="322"/>
      <c r="X149" s="322"/>
      <c r="Y149" s="96"/>
      <c r="Z149" s="269"/>
      <c r="AB149" s="270"/>
      <c r="AC149" s="273"/>
      <c r="AG149" s="357"/>
      <c r="BH149" s="357"/>
    </row>
    <row r="150" spans="3:60" s="354" customFormat="1" ht="69" customHeight="1" x14ac:dyDescent="0.25">
      <c r="C150" s="352"/>
      <c r="E150" s="386"/>
      <c r="G150" s="949"/>
      <c r="H150" s="375"/>
      <c r="I150" s="176"/>
      <c r="J150" s="355"/>
      <c r="K150" s="176"/>
      <c r="L150" s="176"/>
      <c r="M150" s="317"/>
      <c r="N150" s="352"/>
      <c r="O150" s="352"/>
      <c r="P150" s="324"/>
      <c r="T150" s="95"/>
      <c r="W150" s="322"/>
      <c r="X150" s="322"/>
      <c r="Y150" s="96"/>
      <c r="Z150" s="269"/>
      <c r="AB150" s="270"/>
      <c r="AC150" s="273"/>
      <c r="AG150" s="357"/>
      <c r="BH150" s="357"/>
    </row>
    <row r="151" spans="3:60" s="354" customFormat="1" ht="69" customHeight="1" x14ac:dyDescent="0.25">
      <c r="C151" s="352"/>
      <c r="E151" s="386"/>
      <c r="H151" s="375"/>
      <c r="I151" s="320"/>
      <c r="J151" s="176"/>
      <c r="K151" s="176"/>
      <c r="L151" s="176"/>
      <c r="M151" s="317"/>
      <c r="N151" s="352"/>
      <c r="O151" s="352"/>
      <c r="P151" s="324"/>
      <c r="T151" s="95"/>
      <c r="W151" s="322"/>
      <c r="X151" s="322"/>
      <c r="Y151" s="96"/>
      <c r="Z151" s="269"/>
      <c r="AB151" s="270"/>
      <c r="AC151" s="273"/>
      <c r="AG151" s="357"/>
      <c r="BH151" s="357"/>
    </row>
    <row r="152" spans="3:60" s="354" customFormat="1" ht="69" customHeight="1" x14ac:dyDescent="0.25">
      <c r="C152" s="352"/>
      <c r="E152" s="386"/>
      <c r="H152" s="375"/>
      <c r="I152" s="176"/>
      <c r="J152" s="176"/>
      <c r="K152" s="176"/>
      <c r="L152" s="176"/>
      <c r="M152" s="317"/>
      <c r="N152" s="352"/>
      <c r="O152" s="352"/>
      <c r="P152" s="324"/>
      <c r="T152" s="95"/>
      <c r="W152" s="322"/>
      <c r="X152" s="322"/>
      <c r="Y152" s="96"/>
      <c r="Z152" s="269"/>
      <c r="AB152" s="270"/>
      <c r="AC152" s="273"/>
      <c r="AG152" s="357"/>
      <c r="BH152" s="357"/>
    </row>
    <row r="153" spans="3:60" s="354" customFormat="1" ht="69" customHeight="1" x14ac:dyDescent="0.25">
      <c r="C153" s="352"/>
      <c r="E153" s="386"/>
      <c r="H153" s="375"/>
      <c r="I153" s="323"/>
      <c r="J153" s="323"/>
      <c r="K153" s="323"/>
      <c r="L153" s="323"/>
      <c r="M153" s="324"/>
      <c r="N153" s="352"/>
      <c r="O153" s="352"/>
      <c r="P153" s="324"/>
      <c r="T153" s="95"/>
      <c r="W153" s="322"/>
      <c r="X153" s="322"/>
      <c r="Y153" s="96"/>
      <c r="Z153" s="269"/>
      <c r="AB153" s="270"/>
      <c r="AC153" s="273"/>
      <c r="AG153" s="357"/>
      <c r="BH153" s="357"/>
    </row>
    <row r="154" spans="3:60" s="354" customFormat="1" ht="69" customHeight="1" x14ac:dyDescent="0.25">
      <c r="C154" s="352"/>
      <c r="E154" s="386"/>
      <c r="H154" s="375"/>
      <c r="I154" s="324"/>
      <c r="J154" s="324"/>
      <c r="K154" s="324"/>
      <c r="L154" s="324"/>
      <c r="M154" s="324"/>
      <c r="N154" s="352"/>
      <c r="O154" s="352"/>
      <c r="P154" s="324"/>
      <c r="T154" s="95"/>
      <c r="W154" s="325"/>
      <c r="X154" s="325"/>
      <c r="Y154" s="96"/>
      <c r="Z154" s="269"/>
      <c r="AB154" s="270"/>
      <c r="AC154" s="273"/>
      <c r="AG154" s="357"/>
      <c r="BH154" s="357"/>
    </row>
    <row r="155" spans="3:60" s="354" customFormat="1" ht="69" customHeight="1" x14ac:dyDescent="0.25">
      <c r="C155" s="352"/>
      <c r="E155" s="382"/>
      <c r="H155" s="176"/>
      <c r="I155" s="293"/>
      <c r="N155" s="352"/>
      <c r="O155" s="352"/>
      <c r="P155" s="352"/>
      <c r="T155" s="95"/>
      <c r="X155" s="753"/>
      <c r="Y155" s="96"/>
      <c r="Z155" s="274"/>
      <c r="AB155" s="270"/>
      <c r="AC155" s="273"/>
      <c r="AG155" s="357"/>
      <c r="BH155" s="357"/>
    </row>
    <row r="156" spans="3:60" s="354" customFormat="1" ht="69" customHeight="1" x14ac:dyDescent="0.25">
      <c r="C156" s="352"/>
      <c r="E156" s="382"/>
      <c r="H156" s="176"/>
      <c r="I156" s="293"/>
      <c r="N156" s="352"/>
      <c r="O156" s="352"/>
      <c r="P156" s="352"/>
      <c r="T156" s="95"/>
      <c r="X156" s="753"/>
      <c r="Y156" s="96"/>
      <c r="Z156" s="274"/>
      <c r="AB156" s="270"/>
      <c r="AC156" s="273"/>
      <c r="AG156" s="357"/>
      <c r="BH156" s="357"/>
    </row>
    <row r="157" spans="3:60" s="354" customFormat="1" ht="69" customHeight="1" x14ac:dyDescent="0.25">
      <c r="C157" s="352"/>
      <c r="E157" s="382"/>
      <c r="H157" s="176"/>
      <c r="I157" s="293"/>
      <c r="N157" s="352"/>
      <c r="O157" s="352"/>
      <c r="P157" s="352"/>
      <c r="T157" s="95"/>
      <c r="X157" s="753"/>
      <c r="Y157" s="96"/>
      <c r="Z157" s="274"/>
      <c r="AB157" s="270"/>
      <c r="AC157" s="273"/>
      <c r="AG157" s="357"/>
      <c r="BH157" s="357"/>
    </row>
    <row r="158" spans="3:60" s="354" customFormat="1" ht="69" customHeight="1" x14ac:dyDescent="0.25">
      <c r="C158" s="352"/>
      <c r="E158" s="382"/>
      <c r="H158" s="176"/>
      <c r="I158" s="293"/>
      <c r="N158" s="352"/>
      <c r="O158" s="352"/>
      <c r="P158" s="352"/>
      <c r="T158" s="95"/>
      <c r="X158" s="753"/>
      <c r="Y158" s="96"/>
      <c r="Z158" s="274"/>
      <c r="AB158" s="270"/>
      <c r="AC158" s="273"/>
      <c r="AG158" s="357"/>
      <c r="BH158" s="357"/>
    </row>
    <row r="159" spans="3:60" s="354" customFormat="1" ht="69" customHeight="1" x14ac:dyDescent="0.25">
      <c r="C159" s="352"/>
      <c r="E159" s="382"/>
      <c r="H159" s="176"/>
      <c r="I159" s="293"/>
      <c r="N159" s="352"/>
      <c r="O159" s="352"/>
      <c r="P159" s="352"/>
      <c r="T159" s="95"/>
      <c r="X159" s="753"/>
      <c r="Y159" s="96"/>
      <c r="Z159" s="326"/>
      <c r="AB159" s="270"/>
      <c r="AC159" s="273"/>
      <c r="AG159" s="357"/>
      <c r="BH159" s="357"/>
    </row>
    <row r="160" spans="3:60" s="354" customFormat="1" ht="69" customHeight="1" x14ac:dyDescent="0.25">
      <c r="C160" s="352"/>
      <c r="E160" s="382"/>
      <c r="H160" s="176"/>
      <c r="I160" s="293"/>
      <c r="N160" s="352"/>
      <c r="O160" s="352"/>
      <c r="P160" s="352"/>
      <c r="T160" s="95"/>
      <c r="X160" s="753"/>
      <c r="Y160" s="96"/>
      <c r="Z160" s="274"/>
      <c r="AB160" s="270"/>
      <c r="AC160" s="273"/>
      <c r="AG160" s="357"/>
      <c r="BH160" s="357"/>
    </row>
    <row r="161" spans="3:60" s="354" customFormat="1" ht="69" customHeight="1" x14ac:dyDescent="0.25">
      <c r="C161" s="352"/>
      <c r="E161" s="382"/>
      <c r="H161" s="176"/>
      <c r="I161" s="293"/>
      <c r="N161" s="352"/>
      <c r="O161" s="352"/>
      <c r="P161" s="352"/>
      <c r="T161" s="95"/>
      <c r="X161" s="753"/>
      <c r="Y161" s="96"/>
      <c r="Z161" s="274"/>
      <c r="AB161" s="270"/>
      <c r="AC161" s="273"/>
      <c r="AG161" s="357"/>
      <c r="BH161" s="357"/>
    </row>
    <row r="162" spans="3:60" s="354" customFormat="1" ht="69" customHeight="1" x14ac:dyDescent="0.25">
      <c r="C162" s="352"/>
      <c r="E162" s="382"/>
      <c r="H162" s="176"/>
      <c r="I162" s="293"/>
      <c r="N162" s="352"/>
      <c r="O162" s="352"/>
      <c r="P162" s="352"/>
      <c r="T162" s="95"/>
      <c r="X162" s="753"/>
      <c r="Y162" s="96"/>
      <c r="Z162" s="274"/>
      <c r="AB162" s="270"/>
      <c r="AC162" s="273"/>
      <c r="AG162" s="357"/>
      <c r="BH162" s="357"/>
    </row>
    <row r="163" spans="3:60" s="354" customFormat="1" ht="69" customHeight="1" x14ac:dyDescent="0.25">
      <c r="C163" s="352"/>
      <c r="E163" s="382"/>
      <c r="H163" s="176"/>
      <c r="I163" s="274"/>
      <c r="N163" s="352"/>
      <c r="O163" s="352"/>
      <c r="P163" s="352"/>
      <c r="T163" s="95"/>
      <c r="X163" s="753"/>
      <c r="Y163" s="96"/>
      <c r="Z163" s="274"/>
      <c r="AB163" s="270"/>
      <c r="AC163" s="273"/>
      <c r="AG163" s="357"/>
      <c r="BH163" s="357"/>
    </row>
    <row r="164" spans="3:60" s="354" customFormat="1" ht="69" customHeight="1" x14ac:dyDescent="0.25">
      <c r="C164" s="352"/>
      <c r="E164" s="382"/>
      <c r="H164" s="176"/>
      <c r="I164" s="274"/>
      <c r="N164" s="352"/>
      <c r="O164" s="352"/>
      <c r="P164" s="352"/>
      <c r="T164" s="95"/>
      <c r="X164" s="753"/>
      <c r="Y164" s="96"/>
      <c r="Z164" s="274"/>
      <c r="AB164" s="270"/>
      <c r="AC164" s="273"/>
      <c r="AG164" s="357"/>
      <c r="BH164" s="357"/>
    </row>
    <row r="165" spans="3:60" s="354" customFormat="1" ht="69" customHeight="1" x14ac:dyDescent="0.25">
      <c r="C165" s="352"/>
      <c r="E165" s="382"/>
      <c r="H165" s="176"/>
      <c r="I165" s="293"/>
      <c r="N165" s="352"/>
      <c r="O165" s="352"/>
      <c r="P165" s="352"/>
      <c r="T165" s="95"/>
      <c r="X165" s="753"/>
      <c r="Y165" s="96"/>
      <c r="Z165" s="274"/>
      <c r="AB165" s="270"/>
      <c r="AC165" s="273"/>
      <c r="AG165" s="357"/>
      <c r="BH165" s="357"/>
    </row>
    <row r="166" spans="3:60" s="354" customFormat="1" ht="69" customHeight="1" x14ac:dyDescent="0.25">
      <c r="C166" s="352"/>
      <c r="E166" s="382"/>
      <c r="H166" s="176"/>
      <c r="I166" s="293"/>
      <c r="N166" s="352"/>
      <c r="O166" s="352"/>
      <c r="P166" s="352"/>
      <c r="T166" s="95"/>
      <c r="X166" s="753"/>
      <c r="Y166" s="96"/>
      <c r="Z166" s="274"/>
      <c r="AB166" s="270"/>
      <c r="AC166" s="273"/>
      <c r="AG166" s="357"/>
      <c r="BH166" s="357"/>
    </row>
    <row r="167" spans="3:60" s="354" customFormat="1" ht="69" customHeight="1" x14ac:dyDescent="0.25">
      <c r="C167" s="352"/>
      <c r="E167" s="382"/>
      <c r="H167" s="176"/>
      <c r="I167" s="293"/>
      <c r="N167" s="352"/>
      <c r="O167" s="352"/>
      <c r="P167" s="352"/>
      <c r="T167" s="95"/>
      <c r="X167" s="753"/>
      <c r="Y167" s="96"/>
      <c r="Z167" s="274"/>
      <c r="AB167" s="270"/>
      <c r="AC167" s="273"/>
      <c r="AG167" s="357"/>
      <c r="BH167" s="357"/>
    </row>
    <row r="168" spans="3:60" s="354" customFormat="1" ht="69" customHeight="1" x14ac:dyDescent="0.25">
      <c r="C168" s="352"/>
      <c r="E168" s="382"/>
      <c r="H168" s="176"/>
      <c r="I168" s="274"/>
      <c r="N168" s="352"/>
      <c r="O168" s="352"/>
      <c r="P168" s="352"/>
      <c r="T168" s="95"/>
      <c r="X168" s="753"/>
      <c r="Y168" s="96"/>
      <c r="Z168" s="274"/>
      <c r="AB168" s="270"/>
      <c r="AC168" s="273"/>
      <c r="AG168" s="357"/>
      <c r="BH168" s="357"/>
    </row>
    <row r="169" spans="3:60" s="354" customFormat="1" ht="69" customHeight="1" x14ac:dyDescent="0.25">
      <c r="C169" s="352"/>
      <c r="E169" s="382"/>
      <c r="H169" s="176"/>
      <c r="I169" s="274"/>
      <c r="N169" s="352"/>
      <c r="O169" s="352"/>
      <c r="P169" s="352"/>
      <c r="T169" s="95"/>
      <c r="X169" s="753"/>
      <c r="Y169" s="96"/>
      <c r="Z169" s="274"/>
      <c r="AB169" s="270"/>
      <c r="AC169" s="273"/>
      <c r="AG169" s="357"/>
      <c r="BH169" s="357"/>
    </row>
    <row r="170" spans="3:60" s="354" customFormat="1" ht="69" customHeight="1" x14ac:dyDescent="0.25">
      <c r="C170" s="352"/>
      <c r="E170" s="382"/>
      <c r="H170" s="176"/>
      <c r="I170" s="274"/>
      <c r="N170" s="352"/>
      <c r="O170" s="352"/>
      <c r="P170" s="352"/>
      <c r="T170" s="95"/>
      <c r="X170" s="753"/>
      <c r="Y170" s="96"/>
      <c r="Z170" s="274"/>
      <c r="AB170" s="270"/>
      <c r="AC170" s="273"/>
      <c r="AG170" s="357"/>
      <c r="BH170" s="357"/>
    </row>
    <row r="171" spans="3:60" s="354" customFormat="1" ht="69" customHeight="1" x14ac:dyDescent="0.25">
      <c r="C171" s="352"/>
      <c r="E171" s="382"/>
      <c r="H171" s="176"/>
      <c r="I171" s="274"/>
      <c r="N171" s="352"/>
      <c r="O171" s="352"/>
      <c r="P171" s="352"/>
      <c r="T171" s="95"/>
      <c r="X171" s="753"/>
      <c r="Y171" s="96"/>
      <c r="Z171" s="315"/>
      <c r="AB171" s="270"/>
      <c r="AC171" s="273"/>
      <c r="AG171" s="357"/>
      <c r="BH171" s="357"/>
    </row>
    <row r="172" spans="3:60" s="354" customFormat="1" ht="69" customHeight="1" x14ac:dyDescent="0.25">
      <c r="C172" s="352"/>
      <c r="E172" s="382"/>
      <c r="H172" s="176"/>
      <c r="I172" s="274"/>
      <c r="N172" s="352"/>
      <c r="O172" s="352"/>
      <c r="P172" s="352"/>
      <c r="T172" s="95"/>
      <c r="X172" s="753"/>
      <c r="Y172" s="96"/>
      <c r="Z172" s="274"/>
      <c r="AB172" s="270"/>
      <c r="AC172" s="273"/>
      <c r="AG172" s="357"/>
      <c r="BH172" s="357"/>
    </row>
    <row r="173" spans="3:60" s="354" customFormat="1" ht="69" customHeight="1" x14ac:dyDescent="0.25">
      <c r="C173" s="352"/>
      <c r="E173" s="382"/>
      <c r="H173" s="176"/>
      <c r="I173" s="274"/>
      <c r="N173" s="352"/>
      <c r="O173" s="352"/>
      <c r="P173" s="352"/>
      <c r="T173" s="95"/>
      <c r="X173" s="753"/>
      <c r="Y173" s="96"/>
      <c r="Z173" s="274"/>
      <c r="AB173" s="270"/>
      <c r="AC173" s="273"/>
      <c r="AG173" s="357"/>
      <c r="BH173" s="357"/>
    </row>
    <row r="174" spans="3:60" s="354" customFormat="1" ht="69" customHeight="1" x14ac:dyDescent="0.25">
      <c r="C174" s="352"/>
      <c r="E174" s="382"/>
      <c r="H174" s="176"/>
      <c r="I174" s="274"/>
      <c r="N174" s="352"/>
      <c r="O174" s="352"/>
      <c r="P174" s="352"/>
      <c r="T174" s="95"/>
      <c r="X174" s="753"/>
      <c r="Y174" s="96"/>
      <c r="Z174" s="274"/>
      <c r="AB174" s="270"/>
      <c r="AC174" s="273"/>
      <c r="AG174" s="357"/>
      <c r="BH174" s="357"/>
    </row>
    <row r="175" spans="3:60" s="354" customFormat="1" ht="69" customHeight="1" x14ac:dyDescent="0.25">
      <c r="C175" s="352"/>
      <c r="E175" s="382"/>
      <c r="H175" s="176"/>
      <c r="I175" s="293"/>
      <c r="N175" s="352"/>
      <c r="O175" s="352"/>
      <c r="P175" s="352"/>
      <c r="T175" s="95"/>
      <c r="X175" s="753"/>
      <c r="Y175" s="96"/>
      <c r="Z175" s="269"/>
      <c r="AB175" s="270"/>
      <c r="AC175" s="273"/>
      <c r="AG175" s="357"/>
      <c r="BH175" s="357"/>
    </row>
    <row r="176" spans="3:60" s="354" customFormat="1" ht="69" customHeight="1" x14ac:dyDescent="0.25">
      <c r="C176" s="352"/>
      <c r="E176" s="382"/>
      <c r="H176" s="176"/>
      <c r="I176" s="327"/>
      <c r="N176" s="352"/>
      <c r="O176" s="352"/>
      <c r="P176" s="352"/>
      <c r="T176" s="95"/>
      <c r="X176" s="753"/>
      <c r="Y176" s="96"/>
      <c r="Z176" s="314"/>
      <c r="AB176" s="270"/>
      <c r="AC176" s="273"/>
      <c r="AG176" s="357"/>
      <c r="BH176" s="357"/>
    </row>
    <row r="177" spans="3:60" s="354" customFormat="1" ht="69" customHeight="1" x14ac:dyDescent="0.25">
      <c r="C177" s="352"/>
      <c r="E177" s="382"/>
      <c r="H177" s="176"/>
      <c r="I177" s="327"/>
      <c r="N177" s="352"/>
      <c r="O177" s="352"/>
      <c r="P177" s="352"/>
      <c r="T177" s="95"/>
      <c r="X177" s="753"/>
      <c r="Y177" s="96"/>
      <c r="Z177" s="269"/>
      <c r="AB177" s="270"/>
      <c r="AC177" s="273"/>
      <c r="AG177" s="357"/>
      <c r="BH177" s="357"/>
    </row>
    <row r="178" spans="3:60" s="354" customFormat="1" ht="69" customHeight="1" x14ac:dyDescent="0.25">
      <c r="C178" s="352"/>
      <c r="E178" s="382"/>
      <c r="H178" s="176"/>
      <c r="I178" s="327"/>
      <c r="N178" s="352"/>
      <c r="O178" s="352"/>
      <c r="P178" s="352"/>
      <c r="T178" s="95"/>
      <c r="X178" s="753"/>
      <c r="Y178" s="96"/>
      <c r="Z178" s="269"/>
      <c r="AB178" s="270"/>
      <c r="AC178" s="273"/>
      <c r="AG178" s="357"/>
      <c r="BH178" s="357"/>
    </row>
    <row r="179" spans="3:60" s="354" customFormat="1" ht="69" customHeight="1" x14ac:dyDescent="0.25">
      <c r="C179" s="352"/>
      <c r="E179" s="382"/>
      <c r="H179" s="176"/>
      <c r="I179" s="293"/>
      <c r="N179" s="352"/>
      <c r="O179" s="352"/>
      <c r="P179" s="352"/>
      <c r="T179" s="95"/>
      <c r="X179" s="753"/>
      <c r="Y179" s="96"/>
      <c r="Z179" s="269"/>
      <c r="AB179" s="270"/>
      <c r="AC179" s="273"/>
      <c r="AG179" s="357"/>
      <c r="BH179" s="357"/>
    </row>
    <row r="180" spans="3:60" s="354" customFormat="1" ht="69" customHeight="1" x14ac:dyDescent="0.25">
      <c r="C180" s="352"/>
      <c r="E180" s="382"/>
      <c r="H180" s="176"/>
      <c r="I180" s="293"/>
      <c r="N180" s="352"/>
      <c r="O180" s="352"/>
      <c r="P180" s="352"/>
      <c r="T180" s="95"/>
      <c r="X180" s="753"/>
      <c r="Y180" s="96"/>
      <c r="Z180" s="269"/>
      <c r="AB180" s="270"/>
      <c r="AC180" s="273"/>
      <c r="AG180" s="357"/>
      <c r="BH180" s="357"/>
    </row>
    <row r="181" spans="3:60" s="354" customFormat="1" ht="69" customHeight="1" x14ac:dyDescent="0.25">
      <c r="C181" s="352"/>
      <c r="E181" s="382"/>
      <c r="H181" s="176"/>
      <c r="I181" s="293"/>
      <c r="N181" s="352"/>
      <c r="O181" s="352"/>
      <c r="P181" s="352"/>
      <c r="T181" s="95"/>
      <c r="X181" s="753"/>
      <c r="Y181" s="96"/>
      <c r="Z181" s="269"/>
      <c r="AB181" s="270"/>
      <c r="AC181" s="273"/>
      <c r="AG181" s="357"/>
      <c r="BH181" s="357"/>
    </row>
    <row r="182" spans="3:60" s="354" customFormat="1" ht="69" customHeight="1" x14ac:dyDescent="0.25">
      <c r="C182" s="352"/>
      <c r="E182" s="382"/>
      <c r="H182" s="176"/>
      <c r="I182" s="284"/>
      <c r="N182" s="352"/>
      <c r="O182" s="352"/>
      <c r="P182" s="352"/>
      <c r="T182" s="95"/>
      <c r="X182" s="753"/>
      <c r="Y182" s="96"/>
      <c r="Z182" s="269"/>
      <c r="AB182" s="270"/>
      <c r="AC182" s="273"/>
      <c r="AG182" s="357"/>
      <c r="BH182" s="357"/>
    </row>
    <row r="183" spans="3:60" s="354" customFormat="1" ht="69" customHeight="1" x14ac:dyDescent="0.25">
      <c r="C183" s="352"/>
      <c r="E183" s="382"/>
      <c r="H183" s="176"/>
      <c r="I183" s="293"/>
      <c r="N183" s="352"/>
      <c r="O183" s="352"/>
      <c r="P183" s="352"/>
      <c r="T183" s="95"/>
      <c r="X183" s="753"/>
      <c r="Y183" s="96"/>
      <c r="Z183" s="269"/>
      <c r="AB183" s="270"/>
      <c r="AC183" s="273"/>
      <c r="AG183" s="357"/>
      <c r="BH183" s="357"/>
    </row>
    <row r="184" spans="3:60" s="354" customFormat="1" ht="69" customHeight="1" x14ac:dyDescent="0.25">
      <c r="C184" s="352"/>
      <c r="E184" s="382"/>
      <c r="H184" s="176"/>
      <c r="I184" s="293"/>
      <c r="N184" s="352"/>
      <c r="O184" s="352"/>
      <c r="P184" s="352"/>
      <c r="T184" s="95"/>
      <c r="X184" s="753"/>
      <c r="Y184" s="96"/>
      <c r="Z184" s="269"/>
      <c r="AB184" s="270"/>
      <c r="AC184" s="273"/>
      <c r="AG184" s="357"/>
      <c r="BH184" s="357"/>
    </row>
    <row r="185" spans="3:60" s="354" customFormat="1" ht="69" customHeight="1" x14ac:dyDescent="0.25">
      <c r="C185" s="352"/>
      <c r="E185" s="382"/>
      <c r="H185" s="176"/>
      <c r="I185" s="293"/>
      <c r="N185" s="352"/>
      <c r="O185" s="352"/>
      <c r="P185" s="352"/>
      <c r="T185" s="95"/>
      <c r="X185" s="753"/>
      <c r="Y185" s="96"/>
      <c r="Z185" s="269"/>
      <c r="AB185" s="270"/>
      <c r="AC185" s="273"/>
      <c r="AG185" s="357"/>
      <c r="BH185" s="357"/>
    </row>
    <row r="186" spans="3:60" s="354" customFormat="1" ht="69" customHeight="1" x14ac:dyDescent="0.25">
      <c r="C186" s="352"/>
      <c r="E186" s="382"/>
      <c r="H186" s="176"/>
      <c r="I186" s="284"/>
      <c r="N186" s="352"/>
      <c r="O186" s="352"/>
      <c r="P186" s="352"/>
      <c r="T186" s="95"/>
      <c r="X186" s="753"/>
      <c r="Y186" s="96"/>
      <c r="Z186" s="287"/>
      <c r="AB186" s="270"/>
      <c r="AC186" s="273"/>
      <c r="AG186" s="357"/>
      <c r="BH186" s="357"/>
    </row>
    <row r="187" spans="3:60" s="354" customFormat="1" ht="69" customHeight="1" x14ac:dyDescent="0.25">
      <c r="C187" s="352"/>
      <c r="E187" s="382"/>
      <c r="H187" s="176"/>
      <c r="I187" s="293"/>
      <c r="N187" s="352"/>
      <c r="O187" s="352"/>
      <c r="P187" s="352"/>
      <c r="T187" s="95"/>
      <c r="X187" s="753"/>
      <c r="Y187" s="96"/>
      <c r="Z187" s="314"/>
      <c r="AB187" s="270"/>
      <c r="AC187" s="273"/>
      <c r="AG187" s="357"/>
      <c r="BH187" s="357"/>
    </row>
    <row r="188" spans="3:60" s="354" customFormat="1" ht="69" customHeight="1" x14ac:dyDescent="0.25">
      <c r="C188" s="352"/>
      <c r="E188" s="382"/>
      <c r="H188" s="176"/>
      <c r="I188" s="293"/>
      <c r="N188" s="352"/>
      <c r="O188" s="352"/>
      <c r="P188" s="352"/>
      <c r="T188" s="95"/>
      <c r="X188" s="753"/>
      <c r="Y188" s="96"/>
      <c r="Z188" s="287"/>
      <c r="AB188" s="270"/>
      <c r="AC188" s="273"/>
      <c r="AG188" s="357"/>
      <c r="BH188" s="357"/>
    </row>
    <row r="189" spans="3:60" s="354" customFormat="1" ht="69" customHeight="1" x14ac:dyDescent="0.25">
      <c r="C189" s="352"/>
      <c r="E189" s="382"/>
      <c r="H189" s="176"/>
      <c r="I189" s="293"/>
      <c r="N189" s="352"/>
      <c r="O189" s="352"/>
      <c r="P189" s="352"/>
      <c r="T189" s="95"/>
      <c r="X189" s="753"/>
      <c r="Y189" s="96"/>
      <c r="Z189" s="269"/>
      <c r="AB189" s="270"/>
      <c r="AC189" s="273"/>
      <c r="AG189" s="357"/>
      <c r="BH189" s="357"/>
    </row>
    <row r="190" spans="3:60" s="354" customFormat="1" ht="69" customHeight="1" x14ac:dyDescent="0.25">
      <c r="C190" s="352"/>
      <c r="E190" s="382"/>
      <c r="H190" s="176"/>
      <c r="I190" s="293"/>
      <c r="N190" s="352"/>
      <c r="O190" s="352"/>
      <c r="P190" s="352"/>
      <c r="T190" s="95"/>
      <c r="X190" s="753"/>
      <c r="Y190" s="96"/>
      <c r="Z190" s="269"/>
      <c r="AB190" s="270"/>
      <c r="AC190" s="273"/>
      <c r="AG190" s="357"/>
      <c r="BH190" s="357"/>
    </row>
    <row r="191" spans="3:60" s="354" customFormat="1" ht="69" customHeight="1" x14ac:dyDescent="0.25">
      <c r="C191" s="352"/>
      <c r="E191" s="382"/>
      <c r="H191" s="381"/>
      <c r="I191" s="293"/>
      <c r="N191" s="352"/>
      <c r="O191" s="352"/>
      <c r="P191" s="352"/>
      <c r="T191" s="95"/>
      <c r="X191" s="753"/>
      <c r="Y191" s="96"/>
      <c r="Z191" s="269"/>
      <c r="AB191" s="270"/>
      <c r="AC191" s="273"/>
      <c r="AG191" s="357"/>
      <c r="BH191" s="357"/>
    </row>
  </sheetData>
  <autoFilter ref="A3:CY191"/>
  <mergeCells count="76">
    <mergeCell ref="E50:E60"/>
    <mergeCell ref="A1:I1"/>
    <mergeCell ref="A2:A3"/>
    <mergeCell ref="B2:B3"/>
    <mergeCell ref="C2:C3"/>
    <mergeCell ref="D2:D3"/>
    <mergeCell ref="E2:E3"/>
    <mergeCell ref="E37:E44"/>
    <mergeCell ref="E45:E49"/>
    <mergeCell ref="E5:E12"/>
    <mergeCell ref="E13:E14"/>
    <mergeCell ref="E15:E16"/>
    <mergeCell ref="E17:E31"/>
    <mergeCell ref="E32:E36"/>
    <mergeCell ref="P2:P3"/>
    <mergeCell ref="F2:F3"/>
    <mergeCell ref="G2:G3"/>
    <mergeCell ref="H2:H3"/>
    <mergeCell ref="I2:I3"/>
    <mergeCell ref="J2:J3"/>
    <mergeCell ref="K2:M2"/>
    <mergeCell ref="AZ1:BG1"/>
    <mergeCell ref="Q2:Q3"/>
    <mergeCell ref="BH1:BL1"/>
    <mergeCell ref="AH1:AO1"/>
    <mergeCell ref="AO2:AO3"/>
    <mergeCell ref="AQ2:AQ3"/>
    <mergeCell ref="AQ1:AX1"/>
    <mergeCell ref="Y1:AG1"/>
    <mergeCell ref="AD2:AD3"/>
    <mergeCell ref="R2:R3"/>
    <mergeCell ref="AW2:AW3"/>
    <mergeCell ref="AX2:AX3"/>
    <mergeCell ref="AB2:AB3"/>
    <mergeCell ref="AC2:AC3"/>
    <mergeCell ref="AU2:AU3"/>
    <mergeCell ref="AV2:AV3"/>
    <mergeCell ref="AT2:AT3"/>
    <mergeCell ref="G119:G123"/>
    <mergeCell ref="G148:G150"/>
    <mergeCell ref="AR2:AR3"/>
    <mergeCell ref="AE2:AE3"/>
    <mergeCell ref="AF2:AF3"/>
    <mergeCell ref="AH2:AH3"/>
    <mergeCell ref="AI2:AI3"/>
    <mergeCell ref="AJ2:AJ3"/>
    <mergeCell ref="AK2:AK3"/>
    <mergeCell ref="AL2:AL3"/>
    <mergeCell ref="AM2:AM3"/>
    <mergeCell ref="AN2:AN3"/>
    <mergeCell ref="V2:V3"/>
    <mergeCell ref="N2:N3"/>
    <mergeCell ref="O2:O3"/>
    <mergeCell ref="Y2:Y3"/>
    <mergeCell ref="Z2:Z3"/>
    <mergeCell ref="AA2:AA3"/>
    <mergeCell ref="S2:S3"/>
    <mergeCell ref="T2:T3"/>
    <mergeCell ref="U2:U3"/>
    <mergeCell ref="W2:W3"/>
    <mergeCell ref="J1:X1"/>
    <mergeCell ref="BL2:BL4"/>
    <mergeCell ref="G116:G118"/>
    <mergeCell ref="BF2:BF3"/>
    <mergeCell ref="BG2:BG3"/>
    <mergeCell ref="BH2:BH3"/>
    <mergeCell ref="BI2:BI3"/>
    <mergeCell ref="BJ2:BJ3"/>
    <mergeCell ref="BK2:BK3"/>
    <mergeCell ref="AZ2:AZ3"/>
    <mergeCell ref="BA2:BA3"/>
    <mergeCell ref="BB2:BB3"/>
    <mergeCell ref="BC2:BC3"/>
    <mergeCell ref="BD2:BD3"/>
    <mergeCell ref="BE2:BE3"/>
    <mergeCell ref="AS2:AS3"/>
  </mergeCells>
  <conditionalFormatting sqref="AD61:AD191">
    <cfRule type="containsText" dxfId="515" priority="276" stopIfTrue="1" operator="containsText" text="EN TERMINO">
      <formula>NOT(ISERROR(SEARCH("EN TERMINO",AD61)))</formula>
    </cfRule>
    <cfRule type="containsText" priority="277" operator="containsText" text="AMARILLO">
      <formula>NOT(ISERROR(SEARCH("AMARILLO",AD61)))</formula>
    </cfRule>
    <cfRule type="containsText" dxfId="514" priority="278" stopIfTrue="1" operator="containsText" text="ALERTA">
      <formula>NOT(ISERROR(SEARCH("ALERTA",AD61)))</formula>
    </cfRule>
    <cfRule type="containsText" dxfId="513" priority="279" stopIfTrue="1" operator="containsText" text="OK">
      <formula>NOT(ISERROR(SEARCH("OK",AD61)))</formula>
    </cfRule>
  </conditionalFormatting>
  <conditionalFormatting sqref="AG61:AG191 BH61:BH191">
    <cfRule type="containsText" dxfId="512" priority="273" operator="containsText" text="Cumplida">
      <formula>NOT(ISERROR(SEARCH("Cumplida",AG61)))</formula>
    </cfRule>
    <cfRule type="containsText" dxfId="511" priority="274" operator="containsText" text="Pendiente">
      <formula>NOT(ISERROR(SEARCH("Pendiente",AG61)))</formula>
    </cfRule>
    <cfRule type="containsText" dxfId="510" priority="275" operator="containsText" text="Cumplida">
      <formula>NOT(ISERROR(SEARCH("Cumplida",AG61)))</formula>
    </cfRule>
  </conditionalFormatting>
  <conditionalFormatting sqref="AG61:AG191 BH61:BH191">
    <cfRule type="containsText" dxfId="509" priority="272" stopIfTrue="1" operator="containsText" text="CUMPLIDA">
      <formula>NOT(ISERROR(SEARCH("CUMPLIDA",AG61)))</formula>
    </cfRule>
  </conditionalFormatting>
  <conditionalFormatting sqref="AG61:AG191 BH61:BH191">
    <cfRule type="containsText" dxfId="508" priority="271" stopIfTrue="1" operator="containsText" text="INCUMPLIDA">
      <formula>NOT(ISERROR(SEARCH("INCUMPLIDA",AG61)))</formula>
    </cfRule>
  </conditionalFormatting>
  <conditionalFormatting sqref="AD5:AD49">
    <cfRule type="containsText" dxfId="507" priority="216" stopIfTrue="1" operator="containsText" text="EN TERMINO">
      <formula>NOT(ISERROR(SEARCH("EN TERMINO",AD5)))</formula>
    </cfRule>
    <cfRule type="containsText" priority="217" operator="containsText" text="AMARILLO">
      <formula>NOT(ISERROR(SEARCH("AMARILLO",AD5)))</formula>
    </cfRule>
    <cfRule type="containsText" dxfId="506" priority="218" stopIfTrue="1" operator="containsText" text="ALERTA">
      <formula>NOT(ISERROR(SEARCH("ALERTA",AD5)))</formula>
    </cfRule>
    <cfRule type="containsText" dxfId="505" priority="219" stopIfTrue="1" operator="containsText" text="OK">
      <formula>NOT(ISERROR(SEARCH("OK",AD5)))</formula>
    </cfRule>
  </conditionalFormatting>
  <conditionalFormatting sqref="BH5:BH11 AG5:AG49 BH20:BH21 BH24:BH44 BH13:BH15">
    <cfRule type="containsText" dxfId="504" priority="213" operator="containsText" text="Cumplida">
      <formula>NOT(ISERROR(SEARCH("Cumplida",AG5)))</formula>
    </cfRule>
    <cfRule type="containsText" dxfId="503" priority="214" operator="containsText" text="Pendiente">
      <formula>NOT(ISERROR(SEARCH("Pendiente",AG5)))</formula>
    </cfRule>
    <cfRule type="containsText" dxfId="502" priority="215" operator="containsText" text="Cumplida">
      <formula>NOT(ISERROR(SEARCH("Cumplida",AG5)))</formula>
    </cfRule>
  </conditionalFormatting>
  <conditionalFormatting sqref="BH5:BH11 AG5:AG49 BH20:BH21 BH24:BH44 BH13:BH15">
    <cfRule type="containsText" dxfId="501" priority="212" stopIfTrue="1" operator="containsText" text="CUMPLIDA">
      <formula>NOT(ISERROR(SEARCH("CUMPLIDA",AG5)))</formula>
    </cfRule>
  </conditionalFormatting>
  <conditionalFormatting sqref="BH5:BH11 AG5:AG49 BH20:BH21 BH24:BH44 BH13:BH15">
    <cfRule type="containsText" dxfId="500" priority="211" stopIfTrue="1" operator="containsText" text="INCUMPLIDA">
      <formula>NOT(ISERROR(SEARCH("INCUMPLIDA",AG5)))</formula>
    </cfRule>
  </conditionalFormatting>
  <conditionalFormatting sqref="AG5:AG49">
    <cfRule type="containsText" dxfId="499" priority="210" operator="containsText" text="PENDIENTE">
      <formula>NOT(ISERROR(SEARCH("PENDIENTE",AG5)))</formula>
    </cfRule>
  </conditionalFormatting>
  <conditionalFormatting sqref="AG5:AG49">
    <cfRule type="containsText" dxfId="498" priority="209" stopIfTrue="1" operator="containsText" text="PENDIENTE">
      <formula>NOT(ISERROR(SEARCH("PENDIENTE",AG5)))</formula>
    </cfRule>
  </conditionalFormatting>
  <conditionalFormatting sqref="BJ5:BJ11 BJ20:BJ21 BJ13:BJ15 BJ23:BJ44">
    <cfRule type="containsText" dxfId="497" priority="206" operator="containsText" text="cerrada">
      <formula>NOT(ISERROR(SEARCH("cerrada",BJ5)))</formula>
    </cfRule>
    <cfRule type="containsText" dxfId="496" priority="207" operator="containsText" text="cerrado">
      <formula>NOT(ISERROR(SEARCH("cerrado",BJ5)))</formula>
    </cfRule>
    <cfRule type="containsText" dxfId="495" priority="208" operator="containsText" text="Abierto">
      <formula>NOT(ISERROR(SEARCH("Abierto",BJ5)))</formula>
    </cfRule>
  </conditionalFormatting>
  <conditionalFormatting sqref="BJ5:BJ11 BJ20:BJ21 BJ13:BJ15 BJ23:BJ44">
    <cfRule type="containsText" dxfId="494" priority="203" operator="containsText" text="cerrada">
      <formula>NOT(ISERROR(SEARCH("cerrada",BJ5)))</formula>
    </cfRule>
    <cfRule type="containsText" dxfId="493" priority="204" operator="containsText" text="cerrado">
      <formula>NOT(ISERROR(SEARCH("cerrado",BJ5)))</formula>
    </cfRule>
    <cfRule type="containsText" dxfId="492" priority="205" operator="containsText" text="Abierto">
      <formula>NOT(ISERROR(SEARCH("Abierto",BJ5)))</formula>
    </cfRule>
  </conditionalFormatting>
  <conditionalFormatting sqref="BH23">
    <cfRule type="containsText" dxfId="491" priority="156" stopIfTrue="1" operator="containsText" text="INCUMPLIDA">
      <formula>NOT(ISERROR(SEARCH("INCUMPLIDA",BH23)))</formula>
    </cfRule>
  </conditionalFormatting>
  <conditionalFormatting sqref="AM19">
    <cfRule type="containsText" dxfId="490" priority="161" stopIfTrue="1" operator="containsText" text="EN TERMINO">
      <formula>NOT(ISERROR(SEARCH("EN TERMINO",AM19)))</formula>
    </cfRule>
    <cfRule type="containsText" priority="162" operator="containsText" text="AMARILLO">
      <formula>NOT(ISERROR(SEARCH("AMARILLO",AM19)))</formula>
    </cfRule>
    <cfRule type="containsText" dxfId="489" priority="163" stopIfTrue="1" operator="containsText" text="ALERTA">
      <formula>NOT(ISERROR(SEARCH("ALERTA",AM19)))</formula>
    </cfRule>
    <cfRule type="containsText" dxfId="488" priority="164" stopIfTrue="1" operator="containsText" text="OK">
      <formula>NOT(ISERROR(SEARCH("OK",AM19)))</formula>
    </cfRule>
  </conditionalFormatting>
  <conditionalFormatting sqref="BJ17">
    <cfRule type="containsText" dxfId="487" priority="189" operator="containsText" text="cerrada">
      <formula>NOT(ISERROR(SEARCH("cerrada",BJ17)))</formula>
    </cfRule>
    <cfRule type="containsText" dxfId="486" priority="190" operator="containsText" text="cerrado">
      <formula>NOT(ISERROR(SEARCH("cerrado",BJ17)))</formula>
    </cfRule>
    <cfRule type="containsText" dxfId="485" priority="191" operator="containsText" text="Abierto">
      <formula>NOT(ISERROR(SEARCH("Abierto",BJ17)))</formula>
    </cfRule>
  </conditionalFormatting>
  <conditionalFormatting sqref="BH17">
    <cfRule type="containsText" dxfId="484" priority="194" operator="containsText" text="Cumplida">
      <formula>NOT(ISERROR(SEARCH("Cumplida",BH17)))</formula>
    </cfRule>
    <cfRule type="containsText" dxfId="483" priority="195" operator="containsText" text="Pendiente">
      <formula>NOT(ISERROR(SEARCH("Pendiente",BH17)))</formula>
    </cfRule>
    <cfRule type="containsText" dxfId="482" priority="196" operator="containsText" text="Cumplida">
      <formula>NOT(ISERROR(SEARCH("Cumplida",BH17)))</formula>
    </cfRule>
  </conditionalFormatting>
  <conditionalFormatting sqref="BH17">
    <cfRule type="containsText" dxfId="481" priority="193" stopIfTrue="1" operator="containsText" text="CUMPLIDA">
      <formula>NOT(ISERROR(SEARCH("CUMPLIDA",BH17)))</formula>
    </cfRule>
  </conditionalFormatting>
  <conditionalFormatting sqref="BH17">
    <cfRule type="containsText" dxfId="480" priority="192" stopIfTrue="1" operator="containsText" text="INCUMPLIDA">
      <formula>NOT(ISERROR(SEARCH("INCUMPLIDA",BH17)))</formula>
    </cfRule>
  </conditionalFormatting>
  <conditionalFormatting sqref="BJ17">
    <cfRule type="containsText" dxfId="479" priority="186" operator="containsText" text="cerrada">
      <formula>NOT(ISERROR(SEARCH("cerrada",BJ17)))</formula>
    </cfRule>
    <cfRule type="containsText" dxfId="478" priority="187" operator="containsText" text="cerrado">
      <formula>NOT(ISERROR(SEARCH("cerrado",BJ17)))</formula>
    </cfRule>
    <cfRule type="containsText" dxfId="477" priority="188" operator="containsText" text="Abierto">
      <formula>NOT(ISERROR(SEARCH("Abierto",BJ17)))</formula>
    </cfRule>
  </conditionalFormatting>
  <conditionalFormatting sqref="AP17">
    <cfRule type="containsText" dxfId="476" priority="185" stopIfTrue="1" operator="containsText" text="CUMPLIDA">
      <formula>NOT(ISERROR(SEARCH("CUMPLIDA",AP17)))</formula>
    </cfRule>
  </conditionalFormatting>
  <conditionalFormatting sqref="AP17">
    <cfRule type="containsText" dxfId="475" priority="184" stopIfTrue="1" operator="containsText" text="INCUMPLIDA">
      <formula>NOT(ISERROR(SEARCH("INCUMPLIDA",AP17)))</formula>
    </cfRule>
  </conditionalFormatting>
  <conditionalFormatting sqref="AP17">
    <cfRule type="containsText" dxfId="474" priority="183" stopIfTrue="1" operator="containsText" text="PENDIENTE">
      <formula>NOT(ISERROR(SEARCH("PENDIENTE",AP17)))</formula>
    </cfRule>
  </conditionalFormatting>
  <conditionalFormatting sqref="AM17">
    <cfRule type="containsText" dxfId="473" priority="179" stopIfTrue="1" operator="containsText" text="EN TERMINO">
      <formula>NOT(ISERROR(SEARCH("EN TERMINO",AM17)))</formula>
    </cfRule>
    <cfRule type="containsText" priority="180" operator="containsText" text="AMARILLO">
      <formula>NOT(ISERROR(SEARCH("AMARILLO",AM17)))</formula>
    </cfRule>
    <cfRule type="containsText" dxfId="472" priority="181" stopIfTrue="1" operator="containsText" text="ALERTA">
      <formula>NOT(ISERROR(SEARCH("ALERTA",AM17)))</formula>
    </cfRule>
    <cfRule type="containsText" dxfId="471" priority="182" stopIfTrue="1" operator="containsText" text="OK">
      <formula>NOT(ISERROR(SEARCH("OK",AM17)))</formula>
    </cfRule>
  </conditionalFormatting>
  <conditionalFormatting sqref="BJ19">
    <cfRule type="containsText" dxfId="470" priority="171" operator="containsText" text="cerrada">
      <formula>NOT(ISERROR(SEARCH("cerrada",BJ19)))</formula>
    </cfRule>
    <cfRule type="containsText" dxfId="469" priority="172" operator="containsText" text="cerrado">
      <formula>NOT(ISERROR(SEARCH("cerrado",BJ19)))</formula>
    </cfRule>
    <cfRule type="containsText" dxfId="468" priority="173" operator="containsText" text="Abierto">
      <formula>NOT(ISERROR(SEARCH("Abierto",BJ19)))</formula>
    </cfRule>
  </conditionalFormatting>
  <conditionalFormatting sqref="BH19">
    <cfRule type="containsText" dxfId="467" priority="176" operator="containsText" text="Cumplida">
      <formula>NOT(ISERROR(SEARCH("Cumplida",BH19)))</formula>
    </cfRule>
    <cfRule type="containsText" dxfId="466" priority="177" operator="containsText" text="Pendiente">
      <formula>NOT(ISERROR(SEARCH("Pendiente",BH19)))</formula>
    </cfRule>
    <cfRule type="containsText" dxfId="465" priority="178" operator="containsText" text="Cumplida">
      <formula>NOT(ISERROR(SEARCH("Cumplida",BH19)))</formula>
    </cfRule>
  </conditionalFormatting>
  <conditionalFormatting sqref="BH19">
    <cfRule type="containsText" dxfId="464" priority="175" stopIfTrue="1" operator="containsText" text="CUMPLIDA">
      <formula>NOT(ISERROR(SEARCH("CUMPLIDA",BH19)))</formula>
    </cfRule>
  </conditionalFormatting>
  <conditionalFormatting sqref="BH19">
    <cfRule type="containsText" dxfId="463" priority="174" stopIfTrue="1" operator="containsText" text="INCUMPLIDA">
      <formula>NOT(ISERROR(SEARCH("INCUMPLIDA",BH19)))</formula>
    </cfRule>
  </conditionalFormatting>
  <conditionalFormatting sqref="BJ19">
    <cfRule type="containsText" dxfId="462" priority="168" operator="containsText" text="cerrada">
      <formula>NOT(ISERROR(SEARCH("cerrada",BJ19)))</formula>
    </cfRule>
    <cfRule type="containsText" dxfId="461" priority="169" operator="containsText" text="cerrado">
      <formula>NOT(ISERROR(SEARCH("cerrado",BJ19)))</formula>
    </cfRule>
    <cfRule type="containsText" dxfId="460" priority="170" operator="containsText" text="Abierto">
      <formula>NOT(ISERROR(SEARCH("Abierto",BJ19)))</formula>
    </cfRule>
  </conditionalFormatting>
  <conditionalFormatting sqref="AP19">
    <cfRule type="containsText" dxfId="459" priority="167" stopIfTrue="1" operator="containsText" text="CUMPLIDA">
      <formula>NOT(ISERROR(SEARCH("CUMPLIDA",AP19)))</formula>
    </cfRule>
  </conditionalFormatting>
  <conditionalFormatting sqref="AP19">
    <cfRule type="containsText" dxfId="458" priority="166" stopIfTrue="1" operator="containsText" text="INCUMPLIDA">
      <formula>NOT(ISERROR(SEARCH("INCUMPLIDA",AP19)))</formula>
    </cfRule>
  </conditionalFormatting>
  <conditionalFormatting sqref="AP19">
    <cfRule type="containsText" dxfId="457" priority="165" stopIfTrue="1" operator="containsText" text="PENDIENTE">
      <formula>NOT(ISERROR(SEARCH("PENDIENTE",AP19)))</formula>
    </cfRule>
  </conditionalFormatting>
  <conditionalFormatting sqref="BH23">
    <cfRule type="containsText" dxfId="456" priority="158" operator="containsText" text="Cumplida">
      <formula>NOT(ISERROR(SEARCH("Cumplida",BH23)))</formula>
    </cfRule>
    <cfRule type="containsText" dxfId="455" priority="159" operator="containsText" text="Pendiente">
      <formula>NOT(ISERROR(SEARCH("Pendiente",BH23)))</formula>
    </cfRule>
    <cfRule type="containsText" dxfId="454" priority="160" operator="containsText" text="Cumplida">
      <formula>NOT(ISERROR(SEARCH("Cumplida",BH23)))</formula>
    </cfRule>
  </conditionalFormatting>
  <conditionalFormatting sqref="BH23">
    <cfRule type="containsText" dxfId="453" priority="157" stopIfTrue="1" operator="containsText" text="CUMPLIDA">
      <formula>NOT(ISERROR(SEARCH("CUMPLIDA",BH23)))</formula>
    </cfRule>
  </conditionalFormatting>
  <conditionalFormatting sqref="BE12 AV12">
    <cfRule type="containsText" dxfId="452" priority="151" stopIfTrue="1" operator="containsText" text="EN TERMINO">
      <formula>NOT(ISERROR(SEARCH("EN TERMINO",AV12)))</formula>
    </cfRule>
    <cfRule type="containsText" priority="152" operator="containsText" text="AMARILLO">
      <formula>NOT(ISERROR(SEARCH("AMARILLO",AV12)))</formula>
    </cfRule>
    <cfRule type="containsText" dxfId="451" priority="153" stopIfTrue="1" operator="containsText" text="ALERTA">
      <formula>NOT(ISERROR(SEARCH("ALERTA",AV12)))</formula>
    </cfRule>
    <cfRule type="containsText" dxfId="450" priority="154" stopIfTrue="1" operator="containsText" text="OK">
      <formula>NOT(ISERROR(SEARCH("OK",AV12)))</formula>
    </cfRule>
  </conditionalFormatting>
  <conditionalFormatting sqref="BH12">
    <cfRule type="containsText" dxfId="449" priority="148" operator="containsText" text="Cumplida">
      <formula>NOT(ISERROR(SEARCH("Cumplida",BH12)))</formula>
    </cfRule>
    <cfRule type="containsText" dxfId="448" priority="149" operator="containsText" text="Pendiente">
      <formula>NOT(ISERROR(SEARCH("Pendiente",BH12)))</formula>
    </cfRule>
    <cfRule type="containsText" dxfId="447" priority="150" operator="containsText" text="Cumplida">
      <formula>NOT(ISERROR(SEARCH("Cumplida",BH12)))</formula>
    </cfRule>
  </conditionalFormatting>
  <conditionalFormatting sqref="BH12">
    <cfRule type="containsText" dxfId="446" priority="147" stopIfTrue="1" operator="containsText" text="CUMPLIDA">
      <formula>NOT(ISERROR(SEARCH("CUMPLIDA",BH12)))</formula>
    </cfRule>
  </conditionalFormatting>
  <conditionalFormatting sqref="BE12">
    <cfRule type="dataBar" priority="146">
      <dataBar>
        <cfvo type="min"/>
        <cfvo type="max"/>
        <color rgb="FF638EC6"/>
      </dataBar>
    </cfRule>
  </conditionalFormatting>
  <conditionalFormatting sqref="BH12">
    <cfRule type="containsText" dxfId="445" priority="145" stopIfTrue="1" operator="containsText" text="INCUMPLIDA">
      <formula>NOT(ISERROR(SEARCH("INCUMPLIDA",BH12)))</formula>
    </cfRule>
  </conditionalFormatting>
  <conditionalFormatting sqref="AV12">
    <cfRule type="dataBar" priority="155">
      <dataBar>
        <cfvo type="min"/>
        <cfvo type="max"/>
        <color rgb="FF638EC6"/>
      </dataBar>
    </cfRule>
  </conditionalFormatting>
  <conditionalFormatting sqref="BE12 AV12">
    <cfRule type="containsText" dxfId="444" priority="141" stopIfTrue="1" operator="containsText" text="EN TERMINO">
      <formula>NOT(ISERROR(SEARCH("EN TERMINO",AV12)))</formula>
    </cfRule>
    <cfRule type="containsText" priority="142" operator="containsText" text="AMARILLO">
      <formula>NOT(ISERROR(SEARCH("AMARILLO",AV12)))</formula>
    </cfRule>
    <cfRule type="containsText" dxfId="443" priority="143" stopIfTrue="1" operator="containsText" text="ALERTA">
      <formula>NOT(ISERROR(SEARCH("ALERTA",AV12)))</formula>
    </cfRule>
    <cfRule type="containsText" dxfId="442" priority="144" stopIfTrue="1" operator="containsText" text="OK">
      <formula>NOT(ISERROR(SEARCH("OK",AV12)))</formula>
    </cfRule>
  </conditionalFormatting>
  <conditionalFormatting sqref="BH12">
    <cfRule type="containsText" dxfId="441" priority="138" operator="containsText" text="Cumplida">
      <formula>NOT(ISERROR(SEARCH("Cumplida",BH12)))</formula>
    </cfRule>
    <cfRule type="containsText" dxfId="440" priority="139" operator="containsText" text="Pendiente">
      <formula>NOT(ISERROR(SEARCH("Pendiente",BH12)))</formula>
    </cfRule>
    <cfRule type="containsText" dxfId="439" priority="140" operator="containsText" text="Cumplida">
      <formula>NOT(ISERROR(SEARCH("Cumplida",BH12)))</formula>
    </cfRule>
  </conditionalFormatting>
  <conditionalFormatting sqref="BH12">
    <cfRule type="containsText" dxfId="438" priority="137" stopIfTrue="1" operator="containsText" text="CUMPLIDA">
      <formula>NOT(ISERROR(SEARCH("CUMPLIDA",BH12)))</formula>
    </cfRule>
  </conditionalFormatting>
  <conditionalFormatting sqref="BE12">
    <cfRule type="dataBar" priority="136">
      <dataBar>
        <cfvo type="min"/>
        <cfvo type="max"/>
        <color rgb="FF638EC6"/>
      </dataBar>
    </cfRule>
  </conditionalFormatting>
  <conditionalFormatting sqref="BH12">
    <cfRule type="containsText" dxfId="437" priority="135" stopIfTrue="1" operator="containsText" text="INCUMPLIDA">
      <formula>NOT(ISERROR(SEARCH("INCUMPLIDA",BH12)))</formula>
    </cfRule>
  </conditionalFormatting>
  <conditionalFormatting sqref="AV12">
    <cfRule type="dataBar" priority="134">
      <dataBar>
        <cfvo type="min"/>
        <cfvo type="max"/>
        <color rgb="FF638EC6"/>
      </dataBar>
    </cfRule>
  </conditionalFormatting>
  <conditionalFormatting sqref="AY12">
    <cfRule type="containsText" dxfId="436" priority="133" stopIfTrue="1" operator="containsText" text="CUMPLIDA">
      <formula>NOT(ISERROR(SEARCH("CUMPLIDA",AY12)))</formula>
    </cfRule>
  </conditionalFormatting>
  <conditionalFormatting sqref="AY12">
    <cfRule type="containsText" dxfId="435" priority="132" stopIfTrue="1" operator="containsText" text="INCUMPLIDA">
      <formula>NOT(ISERROR(SEARCH("INCUMPLIDA",AY12)))</formula>
    </cfRule>
  </conditionalFormatting>
  <conditionalFormatting sqref="AY12">
    <cfRule type="containsText" dxfId="434" priority="131" stopIfTrue="1" operator="containsText" text="PENDIENTE">
      <formula>NOT(ISERROR(SEARCH("PENDIENTE",AY12)))</formula>
    </cfRule>
  </conditionalFormatting>
  <conditionalFormatting sqref="BJ12">
    <cfRule type="containsText" dxfId="433" priority="128" operator="containsText" text="cerrada">
      <formula>NOT(ISERROR(SEARCH("cerrada",BJ12)))</formula>
    </cfRule>
    <cfRule type="containsText" dxfId="432" priority="129" operator="containsText" text="cerrado">
      <formula>NOT(ISERROR(SEARCH("cerrado",BJ12)))</formula>
    </cfRule>
    <cfRule type="containsText" dxfId="431" priority="130" operator="containsText" text="Abierto">
      <formula>NOT(ISERROR(SEARCH("Abierto",BJ12)))</formula>
    </cfRule>
  </conditionalFormatting>
  <conditionalFormatting sqref="BJ12">
    <cfRule type="containsText" dxfId="430" priority="125" operator="containsText" text="cerrada">
      <formula>NOT(ISERROR(SEARCH("cerrada",BJ12)))</formula>
    </cfRule>
    <cfRule type="containsText" dxfId="429" priority="126" operator="containsText" text="cerrado">
      <formula>NOT(ISERROR(SEARCH("cerrado",BJ12)))</formula>
    </cfRule>
    <cfRule type="containsText" dxfId="428" priority="127" operator="containsText" text="Abierto">
      <formula>NOT(ISERROR(SEARCH("Abierto",BJ12)))</formula>
    </cfRule>
  </conditionalFormatting>
  <conditionalFormatting sqref="BE16 AV16">
    <cfRule type="containsText" dxfId="427" priority="120" stopIfTrue="1" operator="containsText" text="EN TERMINO">
      <formula>NOT(ISERROR(SEARCH("EN TERMINO",AV16)))</formula>
    </cfRule>
    <cfRule type="containsText" priority="121" operator="containsText" text="AMARILLO">
      <formula>NOT(ISERROR(SEARCH("AMARILLO",AV16)))</formula>
    </cfRule>
    <cfRule type="containsText" dxfId="426" priority="122" stopIfTrue="1" operator="containsText" text="ALERTA">
      <formula>NOT(ISERROR(SEARCH("ALERTA",AV16)))</formula>
    </cfRule>
    <cfRule type="containsText" dxfId="425" priority="123" stopIfTrue="1" operator="containsText" text="OK">
      <formula>NOT(ISERROR(SEARCH("OK",AV16)))</formula>
    </cfRule>
  </conditionalFormatting>
  <conditionalFormatting sqref="BH16">
    <cfRule type="containsText" dxfId="424" priority="117" operator="containsText" text="Cumplida">
      <formula>NOT(ISERROR(SEARCH("Cumplida",BH16)))</formula>
    </cfRule>
    <cfRule type="containsText" dxfId="423" priority="118" operator="containsText" text="Pendiente">
      <formula>NOT(ISERROR(SEARCH("Pendiente",BH16)))</formula>
    </cfRule>
    <cfRule type="containsText" dxfId="422" priority="119" operator="containsText" text="Cumplida">
      <formula>NOT(ISERROR(SEARCH("Cumplida",BH16)))</formula>
    </cfRule>
  </conditionalFormatting>
  <conditionalFormatting sqref="BH16">
    <cfRule type="containsText" dxfId="421" priority="116" stopIfTrue="1" operator="containsText" text="CUMPLIDA">
      <formula>NOT(ISERROR(SEARCH("CUMPLIDA",BH16)))</formula>
    </cfRule>
  </conditionalFormatting>
  <conditionalFormatting sqref="BE16">
    <cfRule type="dataBar" priority="115">
      <dataBar>
        <cfvo type="min"/>
        <cfvo type="max"/>
        <color rgb="FF638EC6"/>
      </dataBar>
    </cfRule>
  </conditionalFormatting>
  <conditionalFormatting sqref="BH16">
    <cfRule type="containsText" dxfId="420" priority="114" stopIfTrue="1" operator="containsText" text="INCUMPLIDA">
      <formula>NOT(ISERROR(SEARCH("INCUMPLIDA",BH16)))</formula>
    </cfRule>
  </conditionalFormatting>
  <conditionalFormatting sqref="AV16">
    <cfRule type="dataBar" priority="124">
      <dataBar>
        <cfvo type="min"/>
        <cfvo type="max"/>
        <color rgb="FF638EC6"/>
      </dataBar>
    </cfRule>
  </conditionalFormatting>
  <conditionalFormatting sqref="BE16 AV16">
    <cfRule type="containsText" dxfId="419" priority="110" stopIfTrue="1" operator="containsText" text="EN TERMINO">
      <formula>NOT(ISERROR(SEARCH("EN TERMINO",AV16)))</formula>
    </cfRule>
    <cfRule type="containsText" priority="111" operator="containsText" text="AMARILLO">
      <formula>NOT(ISERROR(SEARCH("AMARILLO",AV16)))</formula>
    </cfRule>
    <cfRule type="containsText" dxfId="418" priority="112" stopIfTrue="1" operator="containsText" text="ALERTA">
      <formula>NOT(ISERROR(SEARCH("ALERTA",AV16)))</formula>
    </cfRule>
    <cfRule type="containsText" dxfId="417" priority="113" stopIfTrue="1" operator="containsText" text="OK">
      <formula>NOT(ISERROR(SEARCH("OK",AV16)))</formula>
    </cfRule>
  </conditionalFormatting>
  <conditionalFormatting sqref="BH16">
    <cfRule type="containsText" dxfId="416" priority="107" operator="containsText" text="Cumplida">
      <formula>NOT(ISERROR(SEARCH("Cumplida",BH16)))</formula>
    </cfRule>
    <cfRule type="containsText" dxfId="415" priority="108" operator="containsText" text="Pendiente">
      <formula>NOT(ISERROR(SEARCH("Pendiente",BH16)))</formula>
    </cfRule>
    <cfRule type="containsText" dxfId="414" priority="109" operator="containsText" text="Cumplida">
      <formula>NOT(ISERROR(SEARCH("Cumplida",BH16)))</formula>
    </cfRule>
  </conditionalFormatting>
  <conditionalFormatting sqref="BH16">
    <cfRule type="containsText" dxfId="413" priority="106" stopIfTrue="1" operator="containsText" text="CUMPLIDA">
      <formula>NOT(ISERROR(SEARCH("CUMPLIDA",BH16)))</formula>
    </cfRule>
  </conditionalFormatting>
  <conditionalFormatting sqref="BE16">
    <cfRule type="dataBar" priority="105">
      <dataBar>
        <cfvo type="min"/>
        <cfvo type="max"/>
        <color rgb="FF638EC6"/>
      </dataBar>
    </cfRule>
  </conditionalFormatting>
  <conditionalFormatting sqref="BH16">
    <cfRule type="containsText" dxfId="412" priority="104" stopIfTrue="1" operator="containsText" text="INCUMPLIDA">
      <formula>NOT(ISERROR(SEARCH("INCUMPLIDA",BH16)))</formula>
    </cfRule>
  </conditionalFormatting>
  <conditionalFormatting sqref="AV16">
    <cfRule type="dataBar" priority="103">
      <dataBar>
        <cfvo type="min"/>
        <cfvo type="max"/>
        <color rgb="FF638EC6"/>
      </dataBar>
    </cfRule>
  </conditionalFormatting>
  <conditionalFormatting sqref="AY16">
    <cfRule type="containsText" dxfId="411" priority="102" stopIfTrue="1" operator="containsText" text="CUMPLIDA">
      <formula>NOT(ISERROR(SEARCH("CUMPLIDA",AY16)))</formula>
    </cfRule>
  </conditionalFormatting>
  <conditionalFormatting sqref="AY16">
    <cfRule type="containsText" dxfId="410" priority="101" stopIfTrue="1" operator="containsText" text="INCUMPLIDA">
      <formula>NOT(ISERROR(SEARCH("INCUMPLIDA",AY16)))</formula>
    </cfRule>
  </conditionalFormatting>
  <conditionalFormatting sqref="AY16">
    <cfRule type="containsText" dxfId="409" priority="100" stopIfTrue="1" operator="containsText" text="PENDIENTE">
      <formula>NOT(ISERROR(SEARCH("PENDIENTE",AY16)))</formula>
    </cfRule>
  </conditionalFormatting>
  <conditionalFormatting sqref="BJ16">
    <cfRule type="containsText" dxfId="408" priority="97" operator="containsText" text="cerrada">
      <formula>NOT(ISERROR(SEARCH("cerrada",BJ16)))</formula>
    </cfRule>
    <cfRule type="containsText" dxfId="407" priority="98" operator="containsText" text="cerrado">
      <formula>NOT(ISERROR(SEARCH("cerrado",BJ16)))</formula>
    </cfRule>
    <cfRule type="containsText" dxfId="406" priority="99" operator="containsText" text="Abierto">
      <formula>NOT(ISERROR(SEARCH("Abierto",BJ16)))</formula>
    </cfRule>
  </conditionalFormatting>
  <conditionalFormatting sqref="BJ16">
    <cfRule type="containsText" dxfId="405" priority="94" operator="containsText" text="cerrada">
      <formula>NOT(ISERROR(SEARCH("cerrada",BJ16)))</formula>
    </cfRule>
    <cfRule type="containsText" dxfId="404" priority="95" operator="containsText" text="cerrado">
      <formula>NOT(ISERROR(SEARCH("cerrado",BJ16)))</formula>
    </cfRule>
    <cfRule type="containsText" dxfId="403" priority="96" operator="containsText" text="Abierto">
      <formula>NOT(ISERROR(SEARCH("Abierto",BJ16)))</formula>
    </cfRule>
  </conditionalFormatting>
  <conditionalFormatting sqref="BE18 AV18">
    <cfRule type="containsText" dxfId="402" priority="89" stopIfTrue="1" operator="containsText" text="EN TERMINO">
      <formula>NOT(ISERROR(SEARCH("EN TERMINO",AV18)))</formula>
    </cfRule>
    <cfRule type="containsText" priority="90" operator="containsText" text="AMARILLO">
      <formula>NOT(ISERROR(SEARCH("AMARILLO",AV18)))</formula>
    </cfRule>
    <cfRule type="containsText" dxfId="401" priority="91" stopIfTrue="1" operator="containsText" text="ALERTA">
      <formula>NOT(ISERROR(SEARCH("ALERTA",AV18)))</formula>
    </cfRule>
    <cfRule type="containsText" dxfId="400" priority="92" stopIfTrue="1" operator="containsText" text="OK">
      <formula>NOT(ISERROR(SEARCH("OK",AV18)))</formula>
    </cfRule>
  </conditionalFormatting>
  <conditionalFormatting sqref="BH18">
    <cfRule type="containsText" dxfId="399" priority="86" operator="containsText" text="Cumplida">
      <formula>NOT(ISERROR(SEARCH("Cumplida",BH18)))</formula>
    </cfRule>
    <cfRule type="containsText" dxfId="398" priority="87" operator="containsText" text="Pendiente">
      <formula>NOT(ISERROR(SEARCH("Pendiente",BH18)))</formula>
    </cfRule>
    <cfRule type="containsText" dxfId="397" priority="88" operator="containsText" text="Cumplida">
      <formula>NOT(ISERROR(SEARCH("Cumplida",BH18)))</formula>
    </cfRule>
  </conditionalFormatting>
  <conditionalFormatting sqref="BH18">
    <cfRule type="containsText" dxfId="396" priority="85" stopIfTrue="1" operator="containsText" text="CUMPLIDA">
      <formula>NOT(ISERROR(SEARCH("CUMPLIDA",BH18)))</formula>
    </cfRule>
  </conditionalFormatting>
  <conditionalFormatting sqref="BJ18">
    <cfRule type="containsText" dxfId="395" priority="82" operator="containsText" text="cerrada">
      <formula>NOT(ISERROR(SEARCH("cerrada",BJ18)))</formula>
    </cfRule>
    <cfRule type="containsText" dxfId="394" priority="83" operator="containsText" text="cerrado">
      <formula>NOT(ISERROR(SEARCH("cerrado",BJ18)))</formula>
    </cfRule>
    <cfRule type="containsText" dxfId="393" priority="84" operator="containsText" text="Abierto">
      <formula>NOT(ISERROR(SEARCH("Abierto",BJ18)))</formula>
    </cfRule>
  </conditionalFormatting>
  <conditionalFormatting sqref="BE18">
    <cfRule type="dataBar" priority="81">
      <dataBar>
        <cfvo type="min"/>
        <cfvo type="max"/>
        <color rgb="FF638EC6"/>
      </dataBar>
    </cfRule>
  </conditionalFormatting>
  <conditionalFormatting sqref="BH18">
    <cfRule type="containsText" dxfId="392" priority="80" stopIfTrue="1" operator="containsText" text="INCUMPLIDA">
      <formula>NOT(ISERROR(SEARCH("INCUMPLIDA",BH18)))</formula>
    </cfRule>
  </conditionalFormatting>
  <conditionalFormatting sqref="AV18">
    <cfRule type="dataBar" priority="93">
      <dataBar>
        <cfvo type="min"/>
        <cfvo type="max"/>
        <color rgb="FF638EC6"/>
      </dataBar>
    </cfRule>
  </conditionalFormatting>
  <conditionalFormatting sqref="BE18 AV18">
    <cfRule type="containsText" dxfId="391" priority="76" stopIfTrue="1" operator="containsText" text="EN TERMINO">
      <formula>NOT(ISERROR(SEARCH("EN TERMINO",AV18)))</formula>
    </cfRule>
    <cfRule type="containsText" priority="77" operator="containsText" text="AMARILLO">
      <formula>NOT(ISERROR(SEARCH("AMARILLO",AV18)))</formula>
    </cfRule>
    <cfRule type="containsText" dxfId="390" priority="78" stopIfTrue="1" operator="containsText" text="ALERTA">
      <formula>NOT(ISERROR(SEARCH("ALERTA",AV18)))</formula>
    </cfRule>
    <cfRule type="containsText" dxfId="389" priority="79" stopIfTrue="1" operator="containsText" text="OK">
      <formula>NOT(ISERROR(SEARCH("OK",AV18)))</formula>
    </cfRule>
  </conditionalFormatting>
  <conditionalFormatting sqref="BH18">
    <cfRule type="containsText" dxfId="388" priority="73" operator="containsText" text="Cumplida">
      <formula>NOT(ISERROR(SEARCH("Cumplida",BH18)))</formula>
    </cfRule>
    <cfRule type="containsText" dxfId="387" priority="74" operator="containsText" text="Pendiente">
      <formula>NOT(ISERROR(SEARCH("Pendiente",BH18)))</formula>
    </cfRule>
    <cfRule type="containsText" dxfId="386" priority="75" operator="containsText" text="Cumplida">
      <formula>NOT(ISERROR(SEARCH("Cumplida",BH18)))</formula>
    </cfRule>
  </conditionalFormatting>
  <conditionalFormatting sqref="BH18">
    <cfRule type="containsText" dxfId="385" priority="72" stopIfTrue="1" operator="containsText" text="CUMPLIDA">
      <formula>NOT(ISERROR(SEARCH("CUMPLIDA",BH18)))</formula>
    </cfRule>
  </conditionalFormatting>
  <conditionalFormatting sqref="BJ18">
    <cfRule type="containsText" dxfId="384" priority="69" operator="containsText" text="cerrada">
      <formula>NOT(ISERROR(SEARCH("cerrada",BJ18)))</formula>
    </cfRule>
    <cfRule type="containsText" dxfId="383" priority="70" operator="containsText" text="cerrado">
      <formula>NOT(ISERROR(SEARCH("cerrado",BJ18)))</formula>
    </cfRule>
    <cfRule type="containsText" dxfId="382" priority="71" operator="containsText" text="Abierto">
      <formula>NOT(ISERROR(SEARCH("Abierto",BJ18)))</formula>
    </cfRule>
  </conditionalFormatting>
  <conditionalFormatting sqref="BE18">
    <cfRule type="dataBar" priority="68">
      <dataBar>
        <cfvo type="min"/>
        <cfvo type="max"/>
        <color rgb="FF638EC6"/>
      </dataBar>
    </cfRule>
  </conditionalFormatting>
  <conditionalFormatting sqref="BH18">
    <cfRule type="containsText" dxfId="381" priority="67" stopIfTrue="1" operator="containsText" text="INCUMPLIDA">
      <formula>NOT(ISERROR(SEARCH("INCUMPLIDA",BH18)))</formula>
    </cfRule>
  </conditionalFormatting>
  <conditionalFormatting sqref="AV18">
    <cfRule type="dataBar" priority="66">
      <dataBar>
        <cfvo type="min"/>
        <cfvo type="max"/>
        <color rgb="FF638EC6"/>
      </dataBar>
    </cfRule>
  </conditionalFormatting>
  <conditionalFormatting sqref="AY18">
    <cfRule type="containsText" dxfId="380" priority="65" stopIfTrue="1" operator="containsText" text="CUMPLIDA">
      <formula>NOT(ISERROR(SEARCH("CUMPLIDA",AY18)))</formula>
    </cfRule>
  </conditionalFormatting>
  <conditionalFormatting sqref="AY18">
    <cfRule type="containsText" dxfId="379" priority="64" stopIfTrue="1" operator="containsText" text="INCUMPLIDA">
      <formula>NOT(ISERROR(SEARCH("INCUMPLIDA",AY18)))</formula>
    </cfRule>
  </conditionalFormatting>
  <conditionalFormatting sqref="AY18">
    <cfRule type="containsText" dxfId="378" priority="63" stopIfTrue="1" operator="containsText" text="PENDIENTE">
      <formula>NOT(ISERROR(SEARCH("PENDIENTE",AY18)))</formula>
    </cfRule>
  </conditionalFormatting>
  <conditionalFormatting sqref="BE22 AV22">
    <cfRule type="containsText" dxfId="377" priority="58" stopIfTrue="1" operator="containsText" text="EN TERMINO">
      <formula>NOT(ISERROR(SEARCH("EN TERMINO",AV22)))</formula>
    </cfRule>
    <cfRule type="containsText" priority="59" operator="containsText" text="AMARILLO">
      <formula>NOT(ISERROR(SEARCH("AMARILLO",AV22)))</formula>
    </cfRule>
    <cfRule type="containsText" dxfId="376" priority="60" stopIfTrue="1" operator="containsText" text="ALERTA">
      <formula>NOT(ISERROR(SEARCH("ALERTA",AV22)))</formula>
    </cfRule>
    <cfRule type="containsText" dxfId="375" priority="61" stopIfTrue="1" operator="containsText" text="OK">
      <formula>NOT(ISERROR(SEARCH("OK",AV22)))</formula>
    </cfRule>
  </conditionalFormatting>
  <conditionalFormatting sqref="BH22">
    <cfRule type="containsText" dxfId="374" priority="55" operator="containsText" text="Cumplida">
      <formula>NOT(ISERROR(SEARCH("Cumplida",BH22)))</formula>
    </cfRule>
    <cfRule type="containsText" dxfId="373" priority="56" operator="containsText" text="Pendiente">
      <formula>NOT(ISERROR(SEARCH("Pendiente",BH22)))</formula>
    </cfRule>
    <cfRule type="containsText" dxfId="372" priority="57" operator="containsText" text="Cumplida">
      <formula>NOT(ISERROR(SEARCH("Cumplida",BH22)))</formula>
    </cfRule>
  </conditionalFormatting>
  <conditionalFormatting sqref="BH22">
    <cfRule type="containsText" dxfId="371" priority="54" stopIfTrue="1" operator="containsText" text="CUMPLIDA">
      <formula>NOT(ISERROR(SEARCH("CUMPLIDA",BH22)))</formula>
    </cfRule>
  </conditionalFormatting>
  <conditionalFormatting sqref="BJ22">
    <cfRule type="containsText" dxfId="370" priority="51" operator="containsText" text="cerrada">
      <formula>NOT(ISERROR(SEARCH("cerrada",BJ22)))</formula>
    </cfRule>
    <cfRule type="containsText" dxfId="369" priority="52" operator="containsText" text="cerrado">
      <formula>NOT(ISERROR(SEARCH("cerrado",BJ22)))</formula>
    </cfRule>
    <cfRule type="containsText" dxfId="368" priority="53" operator="containsText" text="Abierto">
      <formula>NOT(ISERROR(SEARCH("Abierto",BJ22)))</formula>
    </cfRule>
  </conditionalFormatting>
  <conditionalFormatting sqref="BE22">
    <cfRule type="dataBar" priority="50">
      <dataBar>
        <cfvo type="min"/>
        <cfvo type="max"/>
        <color rgb="FF638EC6"/>
      </dataBar>
    </cfRule>
  </conditionalFormatting>
  <conditionalFormatting sqref="BH22">
    <cfRule type="containsText" dxfId="367" priority="49" stopIfTrue="1" operator="containsText" text="INCUMPLIDA">
      <formula>NOT(ISERROR(SEARCH("INCUMPLIDA",BH22)))</formula>
    </cfRule>
  </conditionalFormatting>
  <conditionalFormatting sqref="AV22">
    <cfRule type="dataBar" priority="62">
      <dataBar>
        <cfvo type="min"/>
        <cfvo type="max"/>
        <color rgb="FF638EC6"/>
      </dataBar>
    </cfRule>
  </conditionalFormatting>
  <conditionalFormatting sqref="BE22 AV22">
    <cfRule type="containsText" dxfId="366" priority="45" stopIfTrue="1" operator="containsText" text="EN TERMINO">
      <formula>NOT(ISERROR(SEARCH("EN TERMINO",AV22)))</formula>
    </cfRule>
    <cfRule type="containsText" priority="46" operator="containsText" text="AMARILLO">
      <formula>NOT(ISERROR(SEARCH("AMARILLO",AV22)))</formula>
    </cfRule>
    <cfRule type="containsText" dxfId="365" priority="47" stopIfTrue="1" operator="containsText" text="ALERTA">
      <formula>NOT(ISERROR(SEARCH("ALERTA",AV22)))</formula>
    </cfRule>
    <cfRule type="containsText" dxfId="364" priority="48" stopIfTrue="1" operator="containsText" text="OK">
      <formula>NOT(ISERROR(SEARCH("OK",AV22)))</formula>
    </cfRule>
  </conditionalFormatting>
  <conditionalFormatting sqref="BH22">
    <cfRule type="containsText" dxfId="363" priority="42" operator="containsText" text="Cumplida">
      <formula>NOT(ISERROR(SEARCH("Cumplida",BH22)))</formula>
    </cfRule>
    <cfRule type="containsText" dxfId="362" priority="43" operator="containsText" text="Pendiente">
      <formula>NOT(ISERROR(SEARCH("Pendiente",BH22)))</formula>
    </cfRule>
    <cfRule type="containsText" dxfId="361" priority="44" operator="containsText" text="Cumplida">
      <formula>NOT(ISERROR(SEARCH("Cumplida",BH22)))</formula>
    </cfRule>
  </conditionalFormatting>
  <conditionalFormatting sqref="BH22">
    <cfRule type="containsText" dxfId="360" priority="41" stopIfTrue="1" operator="containsText" text="CUMPLIDA">
      <formula>NOT(ISERROR(SEARCH("CUMPLIDA",BH22)))</formula>
    </cfRule>
  </conditionalFormatting>
  <conditionalFormatting sqref="BJ22">
    <cfRule type="containsText" dxfId="359" priority="38" operator="containsText" text="cerrada">
      <formula>NOT(ISERROR(SEARCH("cerrada",BJ22)))</formula>
    </cfRule>
    <cfRule type="containsText" dxfId="358" priority="39" operator="containsText" text="cerrado">
      <formula>NOT(ISERROR(SEARCH("cerrado",BJ22)))</formula>
    </cfRule>
    <cfRule type="containsText" dxfId="357" priority="40" operator="containsText" text="Abierto">
      <formula>NOT(ISERROR(SEARCH("Abierto",BJ22)))</formula>
    </cfRule>
  </conditionalFormatting>
  <conditionalFormatting sqref="BE22">
    <cfRule type="dataBar" priority="37">
      <dataBar>
        <cfvo type="min"/>
        <cfvo type="max"/>
        <color rgb="FF638EC6"/>
      </dataBar>
    </cfRule>
  </conditionalFormatting>
  <conditionalFormatting sqref="BH22">
    <cfRule type="containsText" dxfId="356" priority="36" stopIfTrue="1" operator="containsText" text="INCUMPLIDA">
      <formula>NOT(ISERROR(SEARCH("INCUMPLIDA",BH22)))</formula>
    </cfRule>
  </conditionalFormatting>
  <conditionalFormatting sqref="AV22">
    <cfRule type="dataBar" priority="35">
      <dataBar>
        <cfvo type="min"/>
        <cfvo type="max"/>
        <color rgb="FF638EC6"/>
      </dataBar>
    </cfRule>
  </conditionalFormatting>
  <conditionalFormatting sqref="AY22">
    <cfRule type="containsText" dxfId="355" priority="34" stopIfTrue="1" operator="containsText" text="CUMPLIDA">
      <formula>NOT(ISERROR(SEARCH("CUMPLIDA",AY22)))</formula>
    </cfRule>
  </conditionalFormatting>
  <conditionalFormatting sqref="AY22">
    <cfRule type="containsText" dxfId="354" priority="33" stopIfTrue="1" operator="containsText" text="INCUMPLIDA">
      <formula>NOT(ISERROR(SEARCH("INCUMPLIDA",AY22)))</formula>
    </cfRule>
  </conditionalFormatting>
  <conditionalFormatting sqref="AY22">
    <cfRule type="containsText" dxfId="353" priority="32" stopIfTrue="1" operator="containsText" text="PENDIENTE">
      <formula>NOT(ISERROR(SEARCH("PENDIENTE",AY22)))</formula>
    </cfRule>
  </conditionalFormatting>
  <conditionalFormatting sqref="BE45:BE60 AV45:AV60">
    <cfRule type="containsText" dxfId="352" priority="27" stopIfTrue="1" operator="containsText" text="EN TERMINO">
      <formula>NOT(ISERROR(SEARCH("EN TERMINO",AV45)))</formula>
    </cfRule>
    <cfRule type="containsText" priority="28" operator="containsText" text="AMARILLO">
      <formula>NOT(ISERROR(SEARCH("AMARILLO",AV45)))</formula>
    </cfRule>
    <cfRule type="containsText" dxfId="351" priority="29" stopIfTrue="1" operator="containsText" text="ALERTA">
      <formula>NOT(ISERROR(SEARCH("ALERTA",AV45)))</formula>
    </cfRule>
    <cfRule type="containsText" dxfId="350" priority="30" stopIfTrue="1" operator="containsText" text="OK">
      <formula>NOT(ISERROR(SEARCH("OK",AV45)))</formula>
    </cfRule>
  </conditionalFormatting>
  <conditionalFormatting sqref="BH45:BH60">
    <cfRule type="containsText" dxfId="349" priority="24" operator="containsText" text="Cumplida">
      <formula>NOT(ISERROR(SEARCH("Cumplida",BH45)))</formula>
    </cfRule>
    <cfRule type="containsText" dxfId="348" priority="25" operator="containsText" text="Pendiente">
      <formula>NOT(ISERROR(SEARCH("Pendiente",BH45)))</formula>
    </cfRule>
    <cfRule type="containsText" dxfId="347" priority="26" operator="containsText" text="Cumplida">
      <formula>NOT(ISERROR(SEARCH("Cumplida",BH45)))</formula>
    </cfRule>
  </conditionalFormatting>
  <conditionalFormatting sqref="BH45:BH60">
    <cfRule type="containsText" dxfId="346" priority="23" stopIfTrue="1" operator="containsText" text="CUMPLIDA">
      <formula>NOT(ISERROR(SEARCH("CUMPLIDA",BH45)))</formula>
    </cfRule>
  </conditionalFormatting>
  <conditionalFormatting sqref="BJ45:BJ60">
    <cfRule type="containsText" dxfId="345" priority="20" operator="containsText" text="cerrada">
      <formula>NOT(ISERROR(SEARCH("cerrada",BJ45)))</formula>
    </cfRule>
    <cfRule type="containsText" dxfId="344" priority="21" operator="containsText" text="cerrado">
      <formula>NOT(ISERROR(SEARCH("cerrado",BJ45)))</formula>
    </cfRule>
    <cfRule type="containsText" dxfId="343" priority="22" operator="containsText" text="Abierto">
      <formula>NOT(ISERROR(SEARCH("Abierto",BJ45)))</formula>
    </cfRule>
  </conditionalFormatting>
  <conditionalFormatting sqref="BE45:BE60">
    <cfRule type="dataBar" priority="19">
      <dataBar>
        <cfvo type="min"/>
        <cfvo type="max"/>
        <color rgb="FF638EC6"/>
      </dataBar>
    </cfRule>
  </conditionalFormatting>
  <conditionalFormatting sqref="BH45:BH60">
    <cfRule type="containsText" dxfId="342" priority="18" stopIfTrue="1" operator="containsText" text="INCUMPLIDA">
      <formula>NOT(ISERROR(SEARCH("INCUMPLIDA",BH45)))</formula>
    </cfRule>
  </conditionalFormatting>
  <conditionalFormatting sqref="AV45:AV60">
    <cfRule type="dataBar" priority="31">
      <dataBar>
        <cfvo type="min"/>
        <cfvo type="max"/>
        <color rgb="FF638EC6"/>
      </dataBar>
    </cfRule>
  </conditionalFormatting>
  <conditionalFormatting sqref="BE45:BE60 AV45:AV60">
    <cfRule type="containsText" dxfId="341" priority="14" stopIfTrue="1" operator="containsText" text="EN TERMINO">
      <formula>NOT(ISERROR(SEARCH("EN TERMINO",AV45)))</formula>
    </cfRule>
    <cfRule type="containsText" priority="15" operator="containsText" text="AMARILLO">
      <formula>NOT(ISERROR(SEARCH("AMARILLO",AV45)))</formula>
    </cfRule>
    <cfRule type="containsText" dxfId="340" priority="16" stopIfTrue="1" operator="containsText" text="ALERTA">
      <formula>NOT(ISERROR(SEARCH("ALERTA",AV45)))</formula>
    </cfRule>
    <cfRule type="containsText" dxfId="339" priority="17" stopIfTrue="1" operator="containsText" text="OK">
      <formula>NOT(ISERROR(SEARCH("OK",AV45)))</formula>
    </cfRule>
  </conditionalFormatting>
  <conditionalFormatting sqref="BH45:BH60">
    <cfRule type="containsText" dxfId="338" priority="11" operator="containsText" text="Cumplida">
      <formula>NOT(ISERROR(SEARCH("Cumplida",BH45)))</formula>
    </cfRule>
    <cfRule type="containsText" dxfId="337" priority="12" operator="containsText" text="Pendiente">
      <formula>NOT(ISERROR(SEARCH("Pendiente",BH45)))</formula>
    </cfRule>
    <cfRule type="containsText" dxfId="336" priority="13" operator="containsText" text="Cumplida">
      <formula>NOT(ISERROR(SEARCH("Cumplida",BH45)))</formula>
    </cfRule>
  </conditionalFormatting>
  <conditionalFormatting sqref="BH45:BH60">
    <cfRule type="containsText" dxfId="335" priority="10" stopIfTrue="1" operator="containsText" text="CUMPLIDA">
      <formula>NOT(ISERROR(SEARCH("CUMPLIDA",BH45)))</formula>
    </cfRule>
  </conditionalFormatting>
  <conditionalFormatting sqref="BJ45:BJ60">
    <cfRule type="containsText" dxfId="334" priority="7" operator="containsText" text="cerrada">
      <formula>NOT(ISERROR(SEARCH("cerrada",BJ45)))</formula>
    </cfRule>
    <cfRule type="containsText" dxfId="333" priority="8" operator="containsText" text="cerrado">
      <formula>NOT(ISERROR(SEARCH("cerrado",BJ45)))</formula>
    </cfRule>
    <cfRule type="containsText" dxfId="332" priority="9" operator="containsText" text="Abierto">
      <formula>NOT(ISERROR(SEARCH("Abierto",BJ45)))</formula>
    </cfRule>
  </conditionalFormatting>
  <conditionalFormatting sqref="BE45:BE60">
    <cfRule type="dataBar" priority="6">
      <dataBar>
        <cfvo type="min"/>
        <cfvo type="max"/>
        <color rgb="FF638EC6"/>
      </dataBar>
    </cfRule>
  </conditionalFormatting>
  <conditionalFormatting sqref="BH45:BH60">
    <cfRule type="containsText" dxfId="331" priority="5" stopIfTrue="1" operator="containsText" text="INCUMPLIDA">
      <formula>NOT(ISERROR(SEARCH("INCUMPLIDA",BH45)))</formula>
    </cfRule>
  </conditionalFormatting>
  <conditionalFormatting sqref="AV45:AV60">
    <cfRule type="dataBar" priority="4">
      <dataBar>
        <cfvo type="min"/>
        <cfvo type="max"/>
        <color rgb="FF638EC6"/>
      </dataBar>
    </cfRule>
  </conditionalFormatting>
  <conditionalFormatting sqref="AY45:AY60">
    <cfRule type="containsText" dxfId="330" priority="3" stopIfTrue="1" operator="containsText" text="CUMPLIDA">
      <formula>NOT(ISERROR(SEARCH("CUMPLIDA",AY45)))</formula>
    </cfRule>
  </conditionalFormatting>
  <conditionalFormatting sqref="AY45:AY60">
    <cfRule type="containsText" dxfId="329" priority="2" stopIfTrue="1" operator="containsText" text="INCUMPLIDA">
      <formula>NOT(ISERROR(SEARCH("INCUMPLIDA",AY45)))</formula>
    </cfRule>
  </conditionalFormatting>
  <conditionalFormatting sqref="AY45:AY60">
    <cfRule type="containsText" dxfId="328" priority="1" stopIfTrue="1" operator="containsText" text="PENDIENTE">
      <formula>NOT(ISERROR(SEARCH("PENDIENTE",AY45)))</formula>
    </cfRule>
  </conditionalFormatting>
  <dataValidations count="11">
    <dataValidation type="list" allowBlank="1" showInputMessage="1" showErrorMessage="1" sqref="N5:N49 N61: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L62 M7">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W63:X63 V61:V63">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61:M63 M6">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63">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61:J67">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U71 L61 U8 K71 K8 K61:K63">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65:I75 I5:I12 I14 I61:I63">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W8:X8 W71:X71 W61:X62">
      <formula1>-2147483647</formula1>
      <formula2>2147483647</formula2>
    </dataValidation>
    <dataValidation type="list" allowBlank="1" showInputMessage="1" showErrorMessage="1" sqref="H147:H154 P95:P96 H108:H126 P100:P112 P88 H45:H60 P127:P146 P155:P191 P75:P84 H68:H75 H80:H99 P5:P9 P32:P33 H17:H36 P25 P12:P21 H5:H14 P37:P72">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M3" activePane="bottomRight" state="frozen"/>
      <selection pane="topRight" activeCell="M1" sqref="M1"/>
      <selection pane="bottomLeft" activeCell="A3" sqref="A3"/>
      <selection pane="bottomRight" activeCell="I10" sqref="I10"/>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901" t="s">
        <v>858</v>
      </c>
      <c r="Y1" s="901"/>
      <c r="Z1" s="901"/>
      <c r="AA1" s="901"/>
      <c r="AB1" s="901"/>
      <c r="AC1" s="901"/>
      <c r="AD1" s="901"/>
      <c r="AE1" s="901"/>
      <c r="AF1" s="901"/>
      <c r="AG1" s="899" t="s">
        <v>860</v>
      </c>
      <c r="AH1" s="899"/>
      <c r="AI1" s="899"/>
      <c r="AJ1" s="899"/>
      <c r="AK1" s="899"/>
      <c r="AL1" s="899"/>
      <c r="AM1" s="899"/>
      <c r="AN1" s="899"/>
      <c r="AO1" s="344"/>
      <c r="AP1" s="926" t="s">
        <v>861</v>
      </c>
      <c r="AQ1" s="926"/>
      <c r="AR1" s="926"/>
      <c r="AS1" s="926"/>
      <c r="AT1" s="926"/>
      <c r="AU1" s="926"/>
      <c r="AV1" s="926"/>
      <c r="AW1" s="926"/>
      <c r="AX1" s="349"/>
      <c r="AY1" s="920" t="s">
        <v>862</v>
      </c>
      <c r="AZ1" s="920"/>
      <c r="BA1" s="920"/>
      <c r="BB1" s="920"/>
      <c r="BC1" s="920"/>
      <c r="BD1" s="920"/>
      <c r="BE1" s="920"/>
      <c r="BF1" s="920"/>
      <c r="BG1" s="954" t="s">
        <v>2</v>
      </c>
      <c r="BH1" s="954"/>
      <c r="BI1" s="954"/>
      <c r="BJ1" s="954"/>
      <c r="BK1" s="954"/>
    </row>
    <row r="2" spans="1:63"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900" t="s">
        <v>77</v>
      </c>
      <c r="Y2" s="900" t="s">
        <v>24</v>
      </c>
      <c r="Z2" s="900" t="s">
        <v>25</v>
      </c>
      <c r="AA2" s="900" t="s">
        <v>26</v>
      </c>
      <c r="AB2" s="900" t="s">
        <v>73</v>
      </c>
      <c r="AC2" s="900" t="s">
        <v>27</v>
      </c>
      <c r="AD2" s="900" t="s">
        <v>28</v>
      </c>
      <c r="AE2" s="900" t="s">
        <v>29</v>
      </c>
      <c r="AF2" s="345"/>
      <c r="AG2" s="898" t="s">
        <v>30</v>
      </c>
      <c r="AH2" s="898" t="s">
        <v>31</v>
      </c>
      <c r="AI2" s="898" t="s">
        <v>32</v>
      </c>
      <c r="AJ2" s="898" t="s">
        <v>33</v>
      </c>
      <c r="AK2" s="898" t="s">
        <v>74</v>
      </c>
      <c r="AL2" s="898" t="s">
        <v>34</v>
      </c>
      <c r="AM2" s="898" t="s">
        <v>35</v>
      </c>
      <c r="AN2" s="898" t="s">
        <v>36</v>
      </c>
      <c r="AO2" s="346"/>
      <c r="AP2" s="904" t="s">
        <v>37</v>
      </c>
      <c r="AQ2" s="904" t="s">
        <v>38</v>
      </c>
      <c r="AR2" s="904" t="s">
        <v>39</v>
      </c>
      <c r="AS2" s="904" t="s">
        <v>40</v>
      </c>
      <c r="AT2" s="904" t="s">
        <v>75</v>
      </c>
      <c r="AU2" s="904" t="s">
        <v>41</v>
      </c>
      <c r="AV2" s="904" t="s">
        <v>42</v>
      </c>
      <c r="AW2" s="904" t="s">
        <v>43</v>
      </c>
      <c r="AX2" s="350"/>
      <c r="AY2" s="889" t="s">
        <v>37</v>
      </c>
      <c r="AZ2" s="889" t="s">
        <v>38</v>
      </c>
      <c r="BA2" s="889" t="s">
        <v>39</v>
      </c>
      <c r="BB2" s="889" t="s">
        <v>40</v>
      </c>
      <c r="BC2" s="889" t="s">
        <v>76</v>
      </c>
      <c r="BD2" s="889" t="s">
        <v>41</v>
      </c>
      <c r="BE2" s="889" t="s">
        <v>42</v>
      </c>
      <c r="BF2" s="889" t="s">
        <v>43</v>
      </c>
      <c r="BG2" s="903" t="s">
        <v>44</v>
      </c>
      <c r="BH2" s="903" t="s">
        <v>859</v>
      </c>
      <c r="BI2" s="903" t="s">
        <v>46</v>
      </c>
      <c r="BJ2" s="903" t="s">
        <v>47</v>
      </c>
      <c r="BK2" s="902" t="s">
        <v>48</v>
      </c>
    </row>
    <row r="3" spans="1:63"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900"/>
      <c r="Y3" s="900"/>
      <c r="Z3" s="900"/>
      <c r="AA3" s="900"/>
      <c r="AB3" s="900"/>
      <c r="AC3" s="900"/>
      <c r="AD3" s="900"/>
      <c r="AE3" s="900"/>
      <c r="AF3" s="345" t="s">
        <v>44</v>
      </c>
      <c r="AG3" s="898"/>
      <c r="AH3" s="898"/>
      <c r="AI3" s="898"/>
      <c r="AJ3" s="898"/>
      <c r="AK3" s="898"/>
      <c r="AL3" s="898"/>
      <c r="AM3" s="898"/>
      <c r="AN3" s="898"/>
      <c r="AO3" s="346" t="s">
        <v>44</v>
      </c>
      <c r="AP3" s="904"/>
      <c r="AQ3" s="904"/>
      <c r="AR3" s="904"/>
      <c r="AS3" s="904"/>
      <c r="AT3" s="904"/>
      <c r="AU3" s="904"/>
      <c r="AV3" s="904"/>
      <c r="AW3" s="904"/>
      <c r="AX3" s="350" t="s">
        <v>44</v>
      </c>
      <c r="AY3" s="889"/>
      <c r="AZ3" s="889"/>
      <c r="BA3" s="889"/>
      <c r="BB3" s="889"/>
      <c r="BC3" s="889"/>
      <c r="BD3" s="889"/>
      <c r="BE3" s="889"/>
      <c r="BF3" s="889"/>
      <c r="BG3" s="903"/>
      <c r="BH3" s="903"/>
      <c r="BI3" s="903"/>
      <c r="BJ3" s="903"/>
      <c r="BK3" s="902"/>
    </row>
    <row r="4" spans="1:63"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48" t="s">
        <v>51</v>
      </c>
      <c r="AQ4" s="348" t="s">
        <v>64</v>
      </c>
      <c r="AR4" s="348" t="s">
        <v>65</v>
      </c>
      <c r="AS4" s="348" t="s">
        <v>66</v>
      </c>
      <c r="AT4" s="348" t="s">
        <v>66</v>
      </c>
      <c r="AU4" s="348" t="s">
        <v>60</v>
      </c>
      <c r="AV4" s="348" t="s">
        <v>67</v>
      </c>
      <c r="AW4" s="348" t="s">
        <v>52</v>
      </c>
      <c r="AX4" s="348"/>
      <c r="AY4" s="351" t="s">
        <v>51</v>
      </c>
      <c r="AZ4" s="351" t="s">
        <v>64</v>
      </c>
      <c r="BA4" s="351" t="s">
        <v>65</v>
      </c>
      <c r="BB4" s="351" t="s">
        <v>66</v>
      </c>
      <c r="BC4" s="351" t="s">
        <v>66</v>
      </c>
      <c r="BD4" s="351" t="s">
        <v>60</v>
      </c>
      <c r="BE4" s="351" t="s">
        <v>67</v>
      </c>
      <c r="BF4" s="351" t="s">
        <v>52</v>
      </c>
      <c r="BG4" s="347" t="s">
        <v>68</v>
      </c>
      <c r="BH4" s="347"/>
      <c r="BI4" s="398" t="s">
        <v>68</v>
      </c>
      <c r="BJ4" s="347"/>
      <c r="BK4" s="902"/>
    </row>
    <row r="5" spans="1:63" s="464" customFormat="1" ht="35.1" customHeight="1" x14ac:dyDescent="0.25">
      <c r="A5" s="184"/>
      <c r="B5" s="184"/>
      <c r="C5" s="451" t="s">
        <v>154</v>
      </c>
      <c r="D5" s="184"/>
      <c r="E5" s="914" t="s">
        <v>494</v>
      </c>
      <c r="F5" s="184"/>
      <c r="G5" s="184">
        <v>1</v>
      </c>
      <c r="H5" s="362" t="s">
        <v>723</v>
      </c>
      <c r="I5" s="189" t="s">
        <v>495</v>
      </c>
      <c r="J5" s="485" t="s">
        <v>498</v>
      </c>
      <c r="K5" s="190" t="s">
        <v>500</v>
      </c>
      <c r="L5" s="485" t="s">
        <v>499</v>
      </c>
      <c r="M5" s="184">
        <v>2</v>
      </c>
      <c r="N5" s="451" t="s">
        <v>69</v>
      </c>
      <c r="O5" s="451" t="str">
        <f>IF(H5="","",VLOOKUP(H5,'[1]Procedimientos Publicar'!$C$6:$E$85,3,FALSE))</f>
        <v>SUB GERENCIA COMERCIAL</v>
      </c>
      <c r="P5" s="191" t="s">
        <v>503</v>
      </c>
      <c r="Q5" s="184"/>
      <c r="R5" s="184"/>
      <c r="S5" s="190"/>
      <c r="T5" s="185">
        <v>1</v>
      </c>
      <c r="U5" s="184"/>
      <c r="V5" s="192">
        <v>43070</v>
      </c>
      <c r="W5" s="490"/>
      <c r="X5" s="186">
        <v>43830</v>
      </c>
      <c r="Y5" s="332" t="s">
        <v>506</v>
      </c>
      <c r="Z5" s="184">
        <v>2</v>
      </c>
      <c r="AA5" s="187">
        <f t="shared" ref="AA5:AA18" si="0">(IF(Z5="","",IF(OR($M5=0,$M5="",$X5=""),"",Z5/$M5)))</f>
        <v>1</v>
      </c>
      <c r="AB5" s="188">
        <f t="shared" ref="AB5:AB7" si="1">(IF(OR($T5="",AA5=""),"",IF(OR($T5=0,AA5=0),0,IF((AA5*100%)/$T5&gt;100%,100%,(AA5*100%)/$T5))))</f>
        <v>1</v>
      </c>
      <c r="AC5" s="460" t="str">
        <f t="shared" ref="AC5:AC18" si="2">IF(Z5="","",IF(AB5&lt;100%, IF(AB5&lt;25%, "ALERTA","EN TERMINO"), IF(AB5=100%, "OK", "EN TERMINO")))</f>
        <v>OK</v>
      </c>
      <c r="AF5" s="462" t="str">
        <f t="shared" ref="AF5:AF18" si="3">IF(AB5=100%,IF(AB5&gt;25%,"CUMPLIDA","PENDIENTE"),IF(AB5&lt;25%,"INCUMPLIDA","PENDIENTE"))</f>
        <v>CUMPLIDA</v>
      </c>
      <c r="BG5" s="462" t="str">
        <f t="shared" ref="BG5:BG7" si="4">IF(AB5=100%,"CUMPLIDA","INCUMPLIDA")</f>
        <v>CUMPLIDA</v>
      </c>
      <c r="BI5" s="467" t="str">
        <f t="shared" ref="BI5:BI7" si="5">IF(AF5="CUMPLIDA","CERRADO","ABIERTO")</f>
        <v>CERRADO</v>
      </c>
    </row>
    <row r="6" spans="1:63" s="464" customFormat="1" ht="35.1" customHeight="1" x14ac:dyDescent="0.25">
      <c r="A6" s="184"/>
      <c r="B6" s="184"/>
      <c r="C6" s="451" t="s">
        <v>154</v>
      </c>
      <c r="D6" s="184"/>
      <c r="E6" s="914"/>
      <c r="F6" s="184"/>
      <c r="G6" s="184">
        <v>2</v>
      </c>
      <c r="H6" s="362" t="s">
        <v>723</v>
      </c>
      <c r="I6" s="189" t="s">
        <v>496</v>
      </c>
      <c r="J6" s="184"/>
      <c r="K6" s="190" t="s">
        <v>501</v>
      </c>
      <c r="L6" s="184"/>
      <c r="M6" s="184">
        <v>1</v>
      </c>
      <c r="N6" s="451" t="s">
        <v>69</v>
      </c>
      <c r="O6" s="451" t="str">
        <f>IF(H6="","",VLOOKUP(H6,'[1]Procedimientos Publicar'!$C$6:$E$85,3,FALSE))</f>
        <v>SUB GERENCIA COMERCIAL</v>
      </c>
      <c r="P6" s="191" t="s">
        <v>504</v>
      </c>
      <c r="Q6" s="184"/>
      <c r="R6" s="184"/>
      <c r="S6" s="190"/>
      <c r="T6" s="185">
        <v>1</v>
      </c>
      <c r="U6" s="184"/>
      <c r="V6" s="193">
        <v>43070</v>
      </c>
      <c r="W6" s="192">
        <v>43084</v>
      </c>
      <c r="X6" s="186">
        <v>43830</v>
      </c>
      <c r="Y6" s="332" t="s">
        <v>507</v>
      </c>
      <c r="Z6" s="184">
        <v>1</v>
      </c>
      <c r="AA6" s="187">
        <f t="shared" si="0"/>
        <v>1</v>
      </c>
      <c r="AB6" s="188">
        <f t="shared" si="1"/>
        <v>1</v>
      </c>
      <c r="AC6" s="460" t="str">
        <f t="shared" si="2"/>
        <v>OK</v>
      </c>
      <c r="AF6" s="462" t="str">
        <f t="shared" si="3"/>
        <v>CUMPLIDA</v>
      </c>
      <c r="BG6" s="462" t="str">
        <f t="shared" si="4"/>
        <v>CUMPLIDA</v>
      </c>
      <c r="BI6" s="467" t="str">
        <f t="shared" si="5"/>
        <v>CERRADO</v>
      </c>
    </row>
    <row r="7" spans="1:63" s="464" customFormat="1" ht="35.1" customHeight="1" x14ac:dyDescent="0.25">
      <c r="A7" s="184"/>
      <c r="B7" s="184"/>
      <c r="C7" s="451" t="s">
        <v>154</v>
      </c>
      <c r="D7" s="184"/>
      <c r="E7" s="914"/>
      <c r="F7" s="184"/>
      <c r="G7" s="184">
        <v>3</v>
      </c>
      <c r="H7" s="362" t="s">
        <v>723</v>
      </c>
      <c r="I7" s="189" t="s">
        <v>497</v>
      </c>
      <c r="J7" s="184"/>
      <c r="K7" s="190" t="s">
        <v>502</v>
      </c>
      <c r="L7" s="184"/>
      <c r="M7" s="184">
        <v>1</v>
      </c>
      <c r="N7" s="451" t="s">
        <v>69</v>
      </c>
      <c r="O7" s="451" t="str">
        <f>IF(H7="","",VLOOKUP(H7,'[1]Procedimientos Publicar'!$C$6:$E$85,3,FALSE))</f>
        <v>SUB GERENCIA COMERCIAL</v>
      </c>
      <c r="P7" s="191" t="s">
        <v>505</v>
      </c>
      <c r="Q7" s="184"/>
      <c r="R7" s="184"/>
      <c r="S7" s="190"/>
      <c r="T7" s="185">
        <v>1</v>
      </c>
      <c r="U7" s="184"/>
      <c r="V7" s="192">
        <v>43070</v>
      </c>
      <c r="W7" s="192">
        <v>43266</v>
      </c>
      <c r="X7" s="186">
        <v>43830</v>
      </c>
      <c r="Y7" s="332" t="s">
        <v>507</v>
      </c>
      <c r="Z7" s="184">
        <v>1</v>
      </c>
      <c r="AA7" s="187">
        <f t="shared" si="0"/>
        <v>1</v>
      </c>
      <c r="AB7" s="188">
        <f t="shared" si="1"/>
        <v>1</v>
      </c>
      <c r="AC7" s="460" t="str">
        <f t="shared" si="2"/>
        <v>OK</v>
      </c>
      <c r="AF7" s="462" t="str">
        <f t="shared" si="3"/>
        <v>CUMPLIDA</v>
      </c>
      <c r="BG7" s="462" t="str">
        <f t="shared" si="4"/>
        <v>CUMPLIDA</v>
      </c>
      <c r="BI7" s="467" t="str">
        <f t="shared" si="5"/>
        <v>CERRADO</v>
      </c>
    </row>
    <row r="8" spans="1:63" s="464" customFormat="1" ht="35.1" customHeight="1" x14ac:dyDescent="0.25">
      <c r="A8" s="442"/>
      <c r="B8" s="442"/>
      <c r="C8" s="141" t="s">
        <v>154</v>
      </c>
      <c r="D8" s="442"/>
      <c r="E8" s="915" t="s">
        <v>1208</v>
      </c>
      <c r="F8" s="442"/>
      <c r="G8" s="921">
        <v>1</v>
      </c>
      <c r="H8" s="363" t="s">
        <v>723</v>
      </c>
      <c r="I8" s="206" t="s">
        <v>515</v>
      </c>
      <c r="J8" s="207" t="s">
        <v>526</v>
      </c>
      <c r="K8" s="207" t="s">
        <v>536</v>
      </c>
      <c r="L8" s="442"/>
      <c r="M8" s="442">
        <v>1</v>
      </c>
      <c r="N8" s="141" t="s">
        <v>69</v>
      </c>
      <c r="O8" s="141" t="str">
        <f>IF(H8="","",VLOOKUP(H8,'[1]Procedimientos Publicar'!$C$6:$E$85,3,FALSE))</f>
        <v>SUB GERENCIA COMERCIAL</v>
      </c>
      <c r="P8" s="208" t="s">
        <v>505</v>
      </c>
      <c r="Q8" s="442"/>
      <c r="R8" s="442"/>
      <c r="S8" s="442"/>
      <c r="T8" s="194">
        <v>1</v>
      </c>
      <c r="U8" s="442"/>
      <c r="V8" s="209">
        <v>43710</v>
      </c>
      <c r="W8" s="210">
        <v>43830</v>
      </c>
      <c r="X8" s="195">
        <v>43830</v>
      </c>
      <c r="Y8" s="266" t="s">
        <v>548</v>
      </c>
      <c r="Z8" s="442"/>
      <c r="AA8" s="222" t="str">
        <f>(IF(Z8="","",IF(OR($M8=0,$M8="",$X8=""),"",Z8/$M8)))</f>
        <v/>
      </c>
      <c r="AB8" s="223" t="str">
        <f>(IF(OR($T8="",AA8=""),"",IF(OR($T8=0,AA8=0),0,IF((AA8*100%)/$T8&gt;100%,100%,(AA8*100%)/$T8))))</f>
        <v/>
      </c>
      <c r="AC8" s="460" t="str">
        <f t="shared" si="2"/>
        <v/>
      </c>
      <c r="AF8" s="462" t="str">
        <f t="shared" si="3"/>
        <v>PENDIENTE</v>
      </c>
      <c r="AG8" s="447">
        <v>44012</v>
      </c>
      <c r="AH8" s="444" t="s">
        <v>1017</v>
      </c>
      <c r="AI8" s="660">
        <v>1</v>
      </c>
      <c r="AJ8" s="651">
        <f>(IF(AI8="","",IF(OR($M8=0,$M8="",AG8=""),"",AI8/$M8)))</f>
        <v>1</v>
      </c>
      <c r="AK8" s="649">
        <f>(IF(OR($T8="",AJ8=""),"",IF(OR($T8=0,AJ8=0),0,IF((AJ8*100%)/$T8&gt;100%,100%,(AJ8*100%)/$T8))))</f>
        <v>1</v>
      </c>
      <c r="AL8" s="460" t="str">
        <f>IF(AI8="","",IF(AK8&lt;100%, IF(AK8&lt;50%, "ALERTA","EN TERMINO"), IF(AK8=100%, "OK", "EN TERMINO")))</f>
        <v>OK</v>
      </c>
      <c r="AM8" s="446" t="s">
        <v>1070</v>
      </c>
      <c r="AN8" s="660"/>
      <c r="AO8" s="462" t="str">
        <f>IF(AK8=100%,IF(AK8&gt;50%,"CUMPLIDA","PENDIENTE"),IF(AK8&lt;50%,"INCUMPLIDA","PENDIENTE"))</f>
        <v>CUMPLIDA</v>
      </c>
      <c r="AP8" s="448"/>
      <c r="AQ8" s="448"/>
      <c r="AR8" s="448"/>
      <c r="AS8" s="448"/>
      <c r="AT8" s="448"/>
      <c r="AU8" s="448"/>
      <c r="AV8" s="448"/>
      <c r="AW8" s="448"/>
      <c r="AX8" s="448"/>
      <c r="AY8" s="448"/>
      <c r="AZ8" s="448"/>
      <c r="BA8" s="448"/>
      <c r="BB8" s="448"/>
      <c r="BC8" s="448"/>
      <c r="BD8" s="448"/>
      <c r="BE8" s="448"/>
      <c r="BF8" s="448"/>
      <c r="BG8" s="462" t="str">
        <f>IF(AK8=100%,"CUMPLIDA","INCUMPLIDA")</f>
        <v>CUMPLIDA</v>
      </c>
      <c r="BH8" s="448"/>
      <c r="BI8" s="467" t="str">
        <f>IF(AO8="CUMPLIDA","CERRADO","ABIERTO")</f>
        <v>CERRADO</v>
      </c>
    </row>
    <row r="9" spans="1:63" s="464" customFormat="1" ht="35.1" customHeight="1" x14ac:dyDescent="0.25">
      <c r="A9" s="442"/>
      <c r="B9" s="442"/>
      <c r="C9" s="141" t="s">
        <v>154</v>
      </c>
      <c r="D9" s="442"/>
      <c r="E9" s="915"/>
      <c r="F9" s="442"/>
      <c r="G9" s="921"/>
      <c r="H9" s="363" t="s">
        <v>723</v>
      </c>
      <c r="I9" s="211" t="s">
        <v>516</v>
      </c>
      <c r="J9" s="211" t="s">
        <v>527</v>
      </c>
      <c r="K9" s="212" t="s">
        <v>537</v>
      </c>
      <c r="L9" s="442"/>
      <c r="M9" s="442">
        <v>1</v>
      </c>
      <c r="N9" s="141" t="s">
        <v>69</v>
      </c>
      <c r="O9" s="141" t="str">
        <f>IF(H9="","",VLOOKUP(H9,'[1]Procedimientos Publicar'!$C$6:$E$85,3,FALSE))</f>
        <v>SUB GERENCIA COMERCIAL</v>
      </c>
      <c r="P9" s="208" t="s">
        <v>505</v>
      </c>
      <c r="Q9" s="442"/>
      <c r="R9" s="442"/>
      <c r="S9" s="442"/>
      <c r="T9" s="194">
        <v>1</v>
      </c>
      <c r="U9" s="442"/>
      <c r="V9" s="209">
        <v>43710</v>
      </c>
      <c r="W9" s="388">
        <v>43951</v>
      </c>
      <c r="X9" s="195">
        <v>43830</v>
      </c>
      <c r="Y9" s="612" t="s">
        <v>549</v>
      </c>
      <c r="Z9" s="442"/>
      <c r="AA9" s="222" t="str">
        <f t="shared" si="0"/>
        <v/>
      </c>
      <c r="AB9" s="223" t="str">
        <f t="shared" ref="AB9:AB18" si="6">(IF(OR($T9="",AA9=""),"",IF(OR($T9=0,AA9=0),0,IF((AA9*100%)/$T9&gt;100%,100%,(AA9*100%)/$T9))))</f>
        <v/>
      </c>
      <c r="AC9" s="460" t="str">
        <f t="shared" si="2"/>
        <v/>
      </c>
      <c r="AF9" s="462" t="str">
        <f t="shared" si="3"/>
        <v>PENDIENTE</v>
      </c>
      <c r="AG9" s="447">
        <v>44012</v>
      </c>
      <c r="AH9" s="444" t="s">
        <v>1018</v>
      </c>
      <c r="AI9" s="464">
        <v>1</v>
      </c>
      <c r="AJ9" s="651">
        <f>(IF(AI9="","",IF(OR($M9=0,$M9="",AG9=""),"",AI9/$M9)))</f>
        <v>1</v>
      </c>
      <c r="AK9" s="649">
        <f t="shared" ref="AK9:AK18" si="7">(IF(OR($T9="",AJ9=""),"",IF(OR($T9=0,AJ9=0),0,IF((AJ9*100%)/$T9&gt;100%,100%,(AJ9*100%)/$T9))))</f>
        <v>1</v>
      </c>
      <c r="AL9" s="460" t="str">
        <f t="shared" ref="AL9:AL18" si="8">IF(AI9="","",IF(AK9&lt;100%, IF(AK9&lt;50%, "ALERTA","EN TERMINO"), IF(AK9=100%, "OK", "EN TERMINO")))</f>
        <v>OK</v>
      </c>
      <c r="AM9" s="446" t="s">
        <v>1070</v>
      </c>
      <c r="AN9" s="660"/>
      <c r="AO9" s="462" t="str">
        <f t="shared" ref="AO9:AO18" si="9">IF(AK9=100%,IF(AK9&gt;50%,"CUMPLIDA","PENDIENTE"),IF(AK9&lt;50%,"INCUMPLIDA","PENDIENTE"))</f>
        <v>CUMPLIDA</v>
      </c>
      <c r="BG9" s="462" t="str">
        <f t="shared" ref="BG9:BG18" si="10">IF(AK9=100%,"CUMPLIDA","INCUMPLIDA")</f>
        <v>CUMPLIDA</v>
      </c>
      <c r="BI9" s="467" t="str">
        <f t="shared" ref="BI9:BI18" si="11">IF(AO9="CUMPLIDA","CERRADO","ABIERTO")</f>
        <v>CERRADO</v>
      </c>
    </row>
    <row r="10" spans="1:63" s="464" customFormat="1" ht="35.1" customHeight="1" x14ac:dyDescent="0.25">
      <c r="A10" s="442"/>
      <c r="B10" s="442"/>
      <c r="C10" s="141" t="s">
        <v>154</v>
      </c>
      <c r="D10" s="442"/>
      <c r="E10" s="915"/>
      <c r="F10" s="442"/>
      <c r="G10" s="921"/>
      <c r="H10" s="363" t="s">
        <v>723</v>
      </c>
      <c r="I10" s="211" t="s">
        <v>517</v>
      </c>
      <c r="J10" s="211" t="s">
        <v>528</v>
      </c>
      <c r="K10" s="212" t="s">
        <v>538</v>
      </c>
      <c r="L10" s="442"/>
      <c r="M10" s="442">
        <v>1</v>
      </c>
      <c r="N10" s="141" t="s">
        <v>69</v>
      </c>
      <c r="O10" s="141" t="str">
        <f>IF(H10="","",VLOOKUP(H10,'[1]Procedimientos Publicar'!$C$6:$E$85,3,FALSE))</f>
        <v>SUB GERENCIA COMERCIAL</v>
      </c>
      <c r="P10" s="208" t="s">
        <v>505</v>
      </c>
      <c r="Q10" s="442"/>
      <c r="R10" s="442"/>
      <c r="S10" s="442"/>
      <c r="T10" s="194">
        <v>1</v>
      </c>
      <c r="U10" s="442"/>
      <c r="V10" s="209">
        <v>43710</v>
      </c>
      <c r="W10" s="210">
        <v>43830</v>
      </c>
      <c r="X10" s="195">
        <v>43830</v>
      </c>
      <c r="Y10" s="266" t="s">
        <v>550</v>
      </c>
      <c r="Z10" s="442"/>
      <c r="AA10" s="222" t="str">
        <f t="shared" si="0"/>
        <v/>
      </c>
      <c r="AB10" s="223" t="str">
        <f t="shared" si="6"/>
        <v/>
      </c>
      <c r="AC10" s="460" t="str">
        <f t="shared" si="2"/>
        <v/>
      </c>
      <c r="AF10" s="462" t="str">
        <f t="shared" si="3"/>
        <v>PENDIENTE</v>
      </c>
      <c r="AG10" s="447">
        <v>44012</v>
      </c>
      <c r="AH10" s="444" t="s">
        <v>1019</v>
      </c>
      <c r="AI10" s="464">
        <v>1</v>
      </c>
      <c r="AJ10" s="651">
        <f t="shared" ref="AJ10:AJ17" si="12">(IF(AI10="","",IF(OR($M10=0,$M10="",AG10=""),"",AI10/$M10)))</f>
        <v>1</v>
      </c>
      <c r="AK10" s="649">
        <f t="shared" si="7"/>
        <v>1</v>
      </c>
      <c r="AL10" s="460" t="str">
        <f t="shared" si="8"/>
        <v>OK</v>
      </c>
      <c r="AM10" s="446" t="s">
        <v>1070</v>
      </c>
      <c r="AN10" s="660"/>
      <c r="AO10" s="462" t="str">
        <f t="shared" si="9"/>
        <v>CUMPLIDA</v>
      </c>
      <c r="BG10" s="462" t="str">
        <f t="shared" si="10"/>
        <v>CUMPLIDA</v>
      </c>
      <c r="BI10" s="467" t="str">
        <f t="shared" si="11"/>
        <v>CERRADO</v>
      </c>
    </row>
    <row r="11" spans="1:63" s="464" customFormat="1" ht="35.1" customHeight="1" x14ac:dyDescent="0.25">
      <c r="A11" s="442"/>
      <c r="B11" s="442"/>
      <c r="C11" s="141" t="s">
        <v>154</v>
      </c>
      <c r="D11" s="442"/>
      <c r="E11" s="915"/>
      <c r="F11" s="442"/>
      <c r="G11" s="921">
        <v>2</v>
      </c>
      <c r="H11" s="363" t="s">
        <v>723</v>
      </c>
      <c r="I11" s="213" t="s">
        <v>518</v>
      </c>
      <c r="J11" s="214"/>
      <c r="K11" s="207" t="s">
        <v>539</v>
      </c>
      <c r="L11" s="442"/>
      <c r="M11" s="442">
        <v>1</v>
      </c>
      <c r="N11" s="141" t="s">
        <v>69</v>
      </c>
      <c r="O11" s="141" t="str">
        <f>IF(H11="","",VLOOKUP(H11,'[1]Procedimientos Publicar'!$C$6:$E$85,3,FALSE))</f>
        <v>SUB GERENCIA COMERCIAL</v>
      </c>
      <c r="P11" s="215"/>
      <c r="Q11" s="442"/>
      <c r="R11" s="442"/>
      <c r="S11" s="442"/>
      <c r="T11" s="194">
        <v>1</v>
      </c>
      <c r="U11" s="442"/>
      <c r="V11" s="216"/>
      <c r="W11" s="217"/>
      <c r="X11" s="195">
        <v>43830</v>
      </c>
      <c r="Y11" s="612" t="s">
        <v>551</v>
      </c>
      <c r="Z11" s="442"/>
      <c r="AA11" s="222" t="str">
        <f t="shared" si="0"/>
        <v/>
      </c>
      <c r="AB11" s="223" t="str">
        <f t="shared" si="6"/>
        <v/>
      </c>
      <c r="AC11" s="460" t="str">
        <f t="shared" si="2"/>
        <v/>
      </c>
      <c r="AF11" s="462" t="str">
        <f t="shared" si="3"/>
        <v>PENDIENTE</v>
      </c>
      <c r="AG11" s="447">
        <v>44012</v>
      </c>
      <c r="AH11" s="444" t="s">
        <v>1020</v>
      </c>
      <c r="AI11" s="464">
        <v>1</v>
      </c>
      <c r="AJ11" s="651">
        <f t="shared" si="12"/>
        <v>1</v>
      </c>
      <c r="AK11" s="649">
        <f t="shared" si="7"/>
        <v>1</v>
      </c>
      <c r="AL11" s="460" t="str">
        <f t="shared" si="8"/>
        <v>OK</v>
      </c>
      <c r="AM11" s="446" t="s">
        <v>1070</v>
      </c>
      <c r="AN11" s="660"/>
      <c r="AO11" s="462" t="str">
        <f t="shared" si="9"/>
        <v>CUMPLIDA</v>
      </c>
      <c r="BG11" s="462" t="str">
        <f t="shared" si="10"/>
        <v>CUMPLIDA</v>
      </c>
      <c r="BI11" s="467" t="str">
        <f t="shared" si="11"/>
        <v>CERRADO</v>
      </c>
    </row>
    <row r="12" spans="1:63" s="464" customFormat="1" ht="35.1" customHeight="1" x14ac:dyDescent="0.25">
      <c r="A12" s="442"/>
      <c r="B12" s="442"/>
      <c r="C12" s="141" t="s">
        <v>154</v>
      </c>
      <c r="D12" s="442"/>
      <c r="E12" s="915"/>
      <c r="F12" s="442"/>
      <c r="G12" s="921"/>
      <c r="H12" s="363" t="s">
        <v>723</v>
      </c>
      <c r="I12" s="213" t="s">
        <v>519</v>
      </c>
      <c r="J12" s="218" t="s">
        <v>529</v>
      </c>
      <c r="K12" s="218" t="s">
        <v>540</v>
      </c>
      <c r="L12" s="442"/>
      <c r="M12" s="442">
        <v>1</v>
      </c>
      <c r="N12" s="141" t="s">
        <v>69</v>
      </c>
      <c r="O12" s="141" t="str">
        <f>IF(H12="","",VLOOKUP(H12,'[1]Procedimientos Publicar'!$C$6:$E$85,3,FALSE))</f>
        <v>SUB GERENCIA COMERCIAL</v>
      </c>
      <c r="P12" s="208" t="s">
        <v>505</v>
      </c>
      <c r="Q12" s="442"/>
      <c r="R12" s="442"/>
      <c r="S12" s="442"/>
      <c r="T12" s="194">
        <v>1</v>
      </c>
      <c r="U12" s="442"/>
      <c r="V12" s="209">
        <v>43710</v>
      </c>
      <c r="W12" s="210">
        <v>43830</v>
      </c>
      <c r="X12" s="195">
        <v>43830</v>
      </c>
      <c r="Y12" s="612" t="s">
        <v>552</v>
      </c>
      <c r="Z12" s="442"/>
      <c r="AA12" s="222" t="str">
        <f t="shared" si="0"/>
        <v/>
      </c>
      <c r="AB12" s="223" t="str">
        <f t="shared" si="6"/>
        <v/>
      </c>
      <c r="AC12" s="460" t="str">
        <f t="shared" si="2"/>
        <v/>
      </c>
      <c r="AF12" s="462" t="str">
        <f t="shared" si="3"/>
        <v>PENDIENTE</v>
      </c>
      <c r="AG12" s="447">
        <v>44012</v>
      </c>
      <c r="AH12" s="444" t="s">
        <v>1021</v>
      </c>
      <c r="AI12" s="464">
        <v>1</v>
      </c>
      <c r="AJ12" s="651">
        <f t="shared" si="12"/>
        <v>1</v>
      </c>
      <c r="AK12" s="649">
        <f t="shared" si="7"/>
        <v>1</v>
      </c>
      <c r="AL12" s="460" t="str">
        <f t="shared" si="8"/>
        <v>OK</v>
      </c>
      <c r="AM12" s="446" t="s">
        <v>1070</v>
      </c>
      <c r="AN12" s="660"/>
      <c r="AO12" s="462" t="str">
        <f t="shared" si="9"/>
        <v>CUMPLIDA</v>
      </c>
      <c r="BG12" s="462" t="str">
        <f t="shared" si="10"/>
        <v>CUMPLIDA</v>
      </c>
      <c r="BI12" s="467" t="str">
        <f t="shared" si="11"/>
        <v>CERRADO</v>
      </c>
    </row>
    <row r="13" spans="1:63" s="464" customFormat="1" ht="35.1" customHeight="1" x14ac:dyDescent="0.25">
      <c r="A13" s="442"/>
      <c r="B13" s="442"/>
      <c r="C13" s="141" t="s">
        <v>154</v>
      </c>
      <c r="D13" s="442"/>
      <c r="E13" s="915"/>
      <c r="F13" s="442"/>
      <c r="G13" s="921"/>
      <c r="H13" s="363" t="s">
        <v>723</v>
      </c>
      <c r="I13" s="213" t="s">
        <v>520</v>
      </c>
      <c r="J13" s="218" t="s">
        <v>530</v>
      </c>
      <c r="K13" s="207" t="s">
        <v>541</v>
      </c>
      <c r="L13" s="442"/>
      <c r="M13" s="442">
        <v>1</v>
      </c>
      <c r="N13" s="141" t="s">
        <v>69</v>
      </c>
      <c r="O13" s="141" t="str">
        <f>IF(H13="","",VLOOKUP(H13,'[1]Procedimientos Publicar'!$C$6:$E$85,3,FALSE))</f>
        <v>SUB GERENCIA COMERCIAL</v>
      </c>
      <c r="P13" s="208" t="s">
        <v>505</v>
      </c>
      <c r="Q13" s="442"/>
      <c r="R13" s="442"/>
      <c r="S13" s="442"/>
      <c r="T13" s="194">
        <v>1</v>
      </c>
      <c r="U13" s="442"/>
      <c r="V13" s="209">
        <v>43710</v>
      </c>
      <c r="W13" s="210">
        <v>43830</v>
      </c>
      <c r="X13" s="195">
        <v>43830</v>
      </c>
      <c r="Y13" s="612" t="s">
        <v>553</v>
      </c>
      <c r="Z13" s="442"/>
      <c r="AA13" s="222" t="str">
        <f t="shared" si="0"/>
        <v/>
      </c>
      <c r="AB13" s="223" t="str">
        <f t="shared" si="6"/>
        <v/>
      </c>
      <c r="AC13" s="460" t="str">
        <f t="shared" si="2"/>
        <v/>
      </c>
      <c r="AF13" s="462" t="str">
        <f t="shared" si="3"/>
        <v>PENDIENTE</v>
      </c>
      <c r="AG13" s="447">
        <v>44012</v>
      </c>
      <c r="AH13" s="444" t="s">
        <v>1022</v>
      </c>
      <c r="AI13" s="464">
        <v>1</v>
      </c>
      <c r="AJ13" s="651">
        <f t="shared" si="12"/>
        <v>1</v>
      </c>
      <c r="AK13" s="649">
        <f t="shared" si="7"/>
        <v>1</v>
      </c>
      <c r="AL13" s="460" t="str">
        <f t="shared" si="8"/>
        <v>OK</v>
      </c>
      <c r="AM13" s="446" t="s">
        <v>1070</v>
      </c>
      <c r="AN13" s="660"/>
      <c r="AO13" s="462" t="str">
        <f t="shared" si="9"/>
        <v>CUMPLIDA</v>
      </c>
      <c r="BG13" s="462" t="str">
        <f t="shared" si="10"/>
        <v>CUMPLIDA</v>
      </c>
      <c r="BI13" s="467" t="str">
        <f t="shared" si="11"/>
        <v>CERRADO</v>
      </c>
    </row>
    <row r="14" spans="1:63" s="464" customFormat="1" ht="35.1" customHeight="1" x14ac:dyDescent="0.25">
      <c r="A14" s="442"/>
      <c r="B14" s="442"/>
      <c r="C14" s="141" t="s">
        <v>154</v>
      </c>
      <c r="D14" s="442"/>
      <c r="E14" s="915"/>
      <c r="F14" s="442"/>
      <c r="G14" s="921"/>
      <c r="H14" s="363" t="s">
        <v>723</v>
      </c>
      <c r="I14" s="213" t="s">
        <v>521</v>
      </c>
      <c r="J14" s="219" t="s">
        <v>531</v>
      </c>
      <c r="K14" s="207" t="s">
        <v>542</v>
      </c>
      <c r="L14" s="442"/>
      <c r="M14" s="442">
        <v>1</v>
      </c>
      <c r="N14" s="141" t="s">
        <v>69</v>
      </c>
      <c r="O14" s="141" t="str">
        <f>IF(H14="","",VLOOKUP(H14,'[1]Procedimientos Publicar'!$C$6:$E$85,3,FALSE))</f>
        <v>SUB GERENCIA COMERCIAL</v>
      </c>
      <c r="P14" s="208" t="s">
        <v>505</v>
      </c>
      <c r="Q14" s="442"/>
      <c r="R14" s="442"/>
      <c r="S14" s="442"/>
      <c r="T14" s="194">
        <v>1</v>
      </c>
      <c r="U14" s="442"/>
      <c r="V14" s="209">
        <v>43710</v>
      </c>
      <c r="W14" s="210">
        <v>43830</v>
      </c>
      <c r="X14" s="195">
        <v>43830</v>
      </c>
      <c r="Y14" s="612" t="s">
        <v>554</v>
      </c>
      <c r="Z14" s="442"/>
      <c r="AA14" s="222" t="str">
        <f t="shared" si="0"/>
        <v/>
      </c>
      <c r="AB14" s="223" t="str">
        <f t="shared" si="6"/>
        <v/>
      </c>
      <c r="AC14" s="460" t="str">
        <f t="shared" si="2"/>
        <v/>
      </c>
      <c r="AF14" s="462" t="str">
        <f t="shared" si="3"/>
        <v>PENDIENTE</v>
      </c>
      <c r="AG14" s="447">
        <v>44012</v>
      </c>
      <c r="AH14" s="444" t="s">
        <v>1023</v>
      </c>
      <c r="AI14" s="464">
        <v>1</v>
      </c>
      <c r="AJ14" s="651">
        <f t="shared" si="12"/>
        <v>1</v>
      </c>
      <c r="AK14" s="649">
        <f t="shared" si="7"/>
        <v>1</v>
      </c>
      <c r="AL14" s="460" t="str">
        <f t="shared" si="8"/>
        <v>OK</v>
      </c>
      <c r="AM14" s="446" t="s">
        <v>1070</v>
      </c>
      <c r="AN14" s="660"/>
      <c r="AO14" s="462" t="str">
        <f t="shared" si="9"/>
        <v>CUMPLIDA</v>
      </c>
      <c r="BG14" s="462" t="str">
        <f t="shared" si="10"/>
        <v>CUMPLIDA</v>
      </c>
      <c r="BI14" s="467" t="str">
        <f t="shared" si="11"/>
        <v>CERRADO</v>
      </c>
    </row>
    <row r="15" spans="1:63" s="464" customFormat="1" ht="35.1" customHeight="1" x14ac:dyDescent="0.25">
      <c r="A15" s="442"/>
      <c r="B15" s="442"/>
      <c r="C15" s="141" t="s">
        <v>154</v>
      </c>
      <c r="D15" s="442"/>
      <c r="E15" s="915"/>
      <c r="F15" s="442"/>
      <c r="G15" s="921"/>
      <c r="H15" s="363" t="s">
        <v>723</v>
      </c>
      <c r="I15" s="213" t="s">
        <v>522</v>
      </c>
      <c r="J15" s="218" t="s">
        <v>532</v>
      </c>
      <c r="K15" s="207" t="s">
        <v>543</v>
      </c>
      <c r="L15" s="442"/>
      <c r="M15" s="442">
        <v>1</v>
      </c>
      <c r="N15" s="141" t="s">
        <v>69</v>
      </c>
      <c r="O15" s="141" t="str">
        <f>IF(H15="","",VLOOKUP(H15,'[1]Procedimientos Publicar'!$C$6:$E$85,3,FALSE))</f>
        <v>SUB GERENCIA COMERCIAL</v>
      </c>
      <c r="P15" s="208" t="s">
        <v>505</v>
      </c>
      <c r="Q15" s="442"/>
      <c r="R15" s="442"/>
      <c r="S15" s="442"/>
      <c r="T15" s="194">
        <v>1</v>
      </c>
      <c r="U15" s="442"/>
      <c r="V15" s="209">
        <v>43710</v>
      </c>
      <c r="W15" s="210">
        <v>43830</v>
      </c>
      <c r="X15" s="195">
        <v>43830</v>
      </c>
      <c r="Y15" s="612" t="s">
        <v>555</v>
      </c>
      <c r="Z15" s="442"/>
      <c r="AA15" s="222" t="str">
        <f t="shared" si="0"/>
        <v/>
      </c>
      <c r="AB15" s="223" t="str">
        <f t="shared" si="6"/>
        <v/>
      </c>
      <c r="AC15" s="460" t="str">
        <f t="shared" si="2"/>
        <v/>
      </c>
      <c r="AF15" s="462" t="str">
        <f t="shared" si="3"/>
        <v>PENDIENTE</v>
      </c>
      <c r="AG15" s="447">
        <v>44012</v>
      </c>
      <c r="AH15" s="444" t="s">
        <v>1024</v>
      </c>
      <c r="AI15" s="464">
        <v>1</v>
      </c>
      <c r="AJ15" s="651">
        <f t="shared" si="12"/>
        <v>1</v>
      </c>
      <c r="AK15" s="649">
        <f t="shared" si="7"/>
        <v>1</v>
      </c>
      <c r="AL15" s="460" t="str">
        <f t="shared" si="8"/>
        <v>OK</v>
      </c>
      <c r="AM15" s="446" t="s">
        <v>1070</v>
      </c>
      <c r="AN15" s="660"/>
      <c r="AO15" s="462" t="str">
        <f t="shared" si="9"/>
        <v>CUMPLIDA</v>
      </c>
      <c r="BG15" s="462" t="str">
        <f t="shared" si="10"/>
        <v>CUMPLIDA</v>
      </c>
      <c r="BI15" s="467" t="str">
        <f t="shared" si="11"/>
        <v>CERRADO</v>
      </c>
    </row>
    <row r="16" spans="1:63" s="464" customFormat="1" ht="35.1" customHeight="1" x14ac:dyDescent="0.2">
      <c r="A16" s="442"/>
      <c r="B16" s="442"/>
      <c r="C16" s="141" t="s">
        <v>154</v>
      </c>
      <c r="D16" s="442"/>
      <c r="E16" s="915"/>
      <c r="F16" s="442"/>
      <c r="G16" s="442">
        <v>3</v>
      </c>
      <c r="H16" s="363" t="s">
        <v>723</v>
      </c>
      <c r="I16" s="220" t="s">
        <v>523</v>
      </c>
      <c r="J16" s="207" t="s">
        <v>533</v>
      </c>
      <c r="K16" s="207" t="s">
        <v>544</v>
      </c>
      <c r="L16" s="442"/>
      <c r="M16" s="442">
        <v>1</v>
      </c>
      <c r="N16" s="141" t="s">
        <v>69</v>
      </c>
      <c r="O16" s="141" t="str">
        <f>IF(H16="","",VLOOKUP(H16,'[1]Procedimientos Publicar'!$C$6:$E$85,3,FALSE))</f>
        <v>SUB GERENCIA COMERCIAL</v>
      </c>
      <c r="P16" s="208" t="s">
        <v>547</v>
      </c>
      <c r="Q16" s="442"/>
      <c r="R16" s="442"/>
      <c r="S16" s="442"/>
      <c r="T16" s="194">
        <v>1</v>
      </c>
      <c r="U16" s="442"/>
      <c r="V16" s="209">
        <v>43617</v>
      </c>
      <c r="W16" s="221">
        <v>43982</v>
      </c>
      <c r="X16" s="195">
        <v>43830</v>
      </c>
      <c r="Y16" s="612" t="s">
        <v>556</v>
      </c>
      <c r="Z16" s="442"/>
      <c r="AA16" s="222" t="str">
        <f t="shared" si="0"/>
        <v/>
      </c>
      <c r="AB16" s="223" t="str">
        <f t="shared" si="6"/>
        <v/>
      </c>
      <c r="AC16" s="460" t="str">
        <f t="shared" si="2"/>
        <v/>
      </c>
      <c r="AF16" s="462" t="str">
        <f t="shared" si="3"/>
        <v>PENDIENTE</v>
      </c>
      <c r="AG16" s="447">
        <v>44012</v>
      </c>
      <c r="AH16" s="444" t="s">
        <v>1025</v>
      </c>
      <c r="AI16" s="464">
        <v>1</v>
      </c>
      <c r="AJ16" s="651">
        <f t="shared" si="12"/>
        <v>1</v>
      </c>
      <c r="AK16" s="649">
        <f t="shared" si="7"/>
        <v>1</v>
      </c>
      <c r="AL16" s="460" t="str">
        <f t="shared" si="8"/>
        <v>OK</v>
      </c>
      <c r="AM16" s="446" t="s">
        <v>1070</v>
      </c>
      <c r="AN16" s="660"/>
      <c r="AO16" s="462" t="str">
        <f t="shared" si="9"/>
        <v>CUMPLIDA</v>
      </c>
      <c r="BG16" s="462" t="str">
        <f t="shared" si="10"/>
        <v>CUMPLIDA</v>
      </c>
      <c r="BI16" s="467" t="str">
        <f t="shared" si="11"/>
        <v>CERRADO</v>
      </c>
    </row>
    <row r="17" spans="1:61" s="464" customFormat="1" ht="35.1" customHeight="1" x14ac:dyDescent="0.25">
      <c r="A17" s="442"/>
      <c r="B17" s="442"/>
      <c r="C17" s="141" t="s">
        <v>154</v>
      </c>
      <c r="D17" s="442"/>
      <c r="E17" s="915"/>
      <c r="F17" s="442"/>
      <c r="G17" s="442">
        <v>4</v>
      </c>
      <c r="H17" s="363" t="s">
        <v>723</v>
      </c>
      <c r="I17" s="206" t="s">
        <v>524</v>
      </c>
      <c r="J17" s="207" t="s">
        <v>534</v>
      </c>
      <c r="K17" s="207" t="s">
        <v>545</v>
      </c>
      <c r="L17" s="442"/>
      <c r="M17" s="442">
        <v>1</v>
      </c>
      <c r="N17" s="141" t="s">
        <v>69</v>
      </c>
      <c r="O17" s="141" t="str">
        <f>IF(H17="","",VLOOKUP(H17,'[1]Procedimientos Publicar'!$C$6:$E$85,3,FALSE))</f>
        <v>SUB GERENCIA COMERCIAL</v>
      </c>
      <c r="P17" s="208"/>
      <c r="Q17" s="442"/>
      <c r="R17" s="442"/>
      <c r="S17" s="442"/>
      <c r="T17" s="194">
        <v>1</v>
      </c>
      <c r="U17" s="442"/>
      <c r="V17" s="209">
        <v>43642</v>
      </c>
      <c r="W17" s="209">
        <v>43826</v>
      </c>
      <c r="X17" s="195">
        <v>43830</v>
      </c>
      <c r="Y17" s="612" t="s">
        <v>557</v>
      </c>
      <c r="Z17" s="442"/>
      <c r="AA17" s="222" t="str">
        <f t="shared" si="0"/>
        <v/>
      </c>
      <c r="AB17" s="223" t="str">
        <f t="shared" si="6"/>
        <v/>
      </c>
      <c r="AC17" s="460" t="str">
        <f t="shared" si="2"/>
        <v/>
      </c>
      <c r="AF17" s="462" t="str">
        <f t="shared" si="3"/>
        <v>PENDIENTE</v>
      </c>
      <c r="AG17" s="447">
        <v>44012</v>
      </c>
      <c r="AH17" s="444" t="s">
        <v>1026</v>
      </c>
      <c r="AI17" s="464">
        <v>1</v>
      </c>
      <c r="AJ17" s="651">
        <f t="shared" si="12"/>
        <v>1</v>
      </c>
      <c r="AK17" s="649">
        <f t="shared" si="7"/>
        <v>1</v>
      </c>
      <c r="AL17" s="460" t="str">
        <f t="shared" si="8"/>
        <v>OK</v>
      </c>
      <c r="AM17" s="446" t="s">
        <v>1070</v>
      </c>
      <c r="AN17" s="660"/>
      <c r="AO17" s="462" t="str">
        <f t="shared" si="9"/>
        <v>CUMPLIDA</v>
      </c>
      <c r="BG17" s="462" t="str">
        <f t="shared" si="10"/>
        <v>CUMPLIDA</v>
      </c>
      <c r="BI17" s="467" t="str">
        <f>IF(AO17="CUMPLIDA","CERRADO","ABIERTO")</f>
        <v>CERRADO</v>
      </c>
    </row>
    <row r="18" spans="1:61" s="464" customFormat="1" ht="35.1" customHeight="1" x14ac:dyDescent="0.25">
      <c r="A18" s="442"/>
      <c r="B18" s="442"/>
      <c r="C18" s="141" t="s">
        <v>154</v>
      </c>
      <c r="D18" s="442"/>
      <c r="E18" s="915"/>
      <c r="F18" s="442"/>
      <c r="G18" s="442">
        <v>5</v>
      </c>
      <c r="H18" s="363" t="s">
        <v>723</v>
      </c>
      <c r="I18" s="206" t="s">
        <v>525</v>
      </c>
      <c r="J18" s="207" t="s">
        <v>535</v>
      </c>
      <c r="K18" s="207" t="s">
        <v>546</v>
      </c>
      <c r="L18" s="442"/>
      <c r="M18" s="442">
        <v>1</v>
      </c>
      <c r="N18" s="141" t="s">
        <v>69</v>
      </c>
      <c r="O18" s="141" t="str">
        <f>IF(H18="","",VLOOKUP(H18,'[1]Procedimientos Publicar'!$C$6:$E$85,3,FALSE))</f>
        <v>SUB GERENCIA COMERCIAL</v>
      </c>
      <c r="P18" s="208" t="s">
        <v>505</v>
      </c>
      <c r="Q18" s="442"/>
      <c r="R18" s="442"/>
      <c r="S18" s="442"/>
      <c r="T18" s="194">
        <v>1</v>
      </c>
      <c r="U18" s="442"/>
      <c r="V18" s="209">
        <v>43647</v>
      </c>
      <c r="W18" s="221">
        <v>43830</v>
      </c>
      <c r="X18" s="195">
        <v>43830</v>
      </c>
      <c r="Y18" s="612" t="s">
        <v>558</v>
      </c>
      <c r="Z18" s="442"/>
      <c r="AA18" s="222" t="str">
        <f t="shared" si="0"/>
        <v/>
      </c>
      <c r="AB18" s="223" t="str">
        <f t="shared" si="6"/>
        <v/>
      </c>
      <c r="AC18" s="460" t="str">
        <f t="shared" si="2"/>
        <v/>
      </c>
      <c r="AF18" s="462" t="str">
        <f t="shared" si="3"/>
        <v>PENDIENTE</v>
      </c>
      <c r="AG18" s="447">
        <v>44012</v>
      </c>
      <c r="AH18" s="444" t="s">
        <v>1027</v>
      </c>
      <c r="AI18" s="464">
        <v>1</v>
      </c>
      <c r="AJ18" s="651">
        <f>(IF(AI18="","",IF(OR($M18=0,$M18="",AG18=""),"",AI18/$M18)))</f>
        <v>1</v>
      </c>
      <c r="AK18" s="649">
        <f t="shared" si="7"/>
        <v>1</v>
      </c>
      <c r="AL18" s="460" t="str">
        <f t="shared" si="8"/>
        <v>OK</v>
      </c>
      <c r="AM18" s="446" t="s">
        <v>1070</v>
      </c>
      <c r="AN18" s="660"/>
      <c r="AO18" s="462" t="str">
        <f t="shared" si="9"/>
        <v>CUMPLIDA</v>
      </c>
      <c r="BG18" s="462" t="str">
        <f t="shared" si="10"/>
        <v>CUMPLIDA</v>
      </c>
      <c r="BI18" s="467" t="str">
        <f t="shared" si="11"/>
        <v>CERRADO</v>
      </c>
    </row>
    <row r="19" spans="1:61" s="373" customFormat="1" ht="69" customHeight="1" x14ac:dyDescent="0.25">
      <c r="C19" s="374"/>
      <c r="E19" s="384"/>
      <c r="H19" s="375"/>
      <c r="I19" s="269"/>
      <c r="J19" s="274"/>
      <c r="K19" s="274"/>
      <c r="N19" s="374"/>
      <c r="O19" s="374"/>
      <c r="P19" s="176"/>
      <c r="T19" s="95"/>
      <c r="V19" s="313"/>
      <c r="W19" s="313"/>
      <c r="X19" s="96"/>
      <c r="Y19" s="269"/>
      <c r="AA19" s="270"/>
      <c r="AB19" s="273"/>
      <c r="AF19" s="357"/>
      <c r="BG19" s="357"/>
    </row>
    <row r="20" spans="1:61" s="373" customFormat="1" ht="69" customHeight="1" x14ac:dyDescent="0.25">
      <c r="C20" s="374"/>
      <c r="E20" s="384"/>
      <c r="H20" s="375"/>
      <c r="I20" s="269"/>
      <c r="J20" s="274"/>
      <c r="K20" s="274"/>
      <c r="N20" s="374"/>
      <c r="O20" s="374"/>
      <c r="P20" s="176"/>
      <c r="T20" s="95"/>
      <c r="V20" s="313"/>
      <c r="W20" s="319"/>
      <c r="X20" s="96"/>
      <c r="Y20" s="269"/>
      <c r="AA20" s="270"/>
      <c r="AB20" s="273"/>
      <c r="AF20" s="357"/>
      <c r="BG20" s="357"/>
    </row>
    <row r="21" spans="1:61" s="354" customFormat="1" ht="69" customHeight="1" x14ac:dyDescent="0.25">
      <c r="C21" s="352"/>
      <c r="E21" s="382"/>
      <c r="H21" s="375"/>
      <c r="I21" s="278"/>
      <c r="J21" s="282"/>
      <c r="K21" s="24"/>
      <c r="L21" s="24"/>
      <c r="M21" s="143"/>
      <c r="N21" s="352"/>
      <c r="O21" s="352"/>
      <c r="P21" s="352"/>
      <c r="S21" s="24"/>
      <c r="T21" s="95"/>
      <c r="V21" s="18"/>
      <c r="W21" s="18"/>
      <c r="X21" s="96"/>
      <c r="Y21" s="283"/>
      <c r="AA21" s="270"/>
      <c r="AB21" s="273"/>
      <c r="AD21" s="25"/>
      <c r="AF21" s="357"/>
      <c r="BG21" s="357"/>
    </row>
    <row r="22" spans="1:61" s="354" customFormat="1" ht="69" customHeight="1" x14ac:dyDescent="0.25">
      <c r="C22" s="352"/>
      <c r="E22" s="382"/>
      <c r="H22" s="375"/>
      <c r="I22" s="148"/>
      <c r="J22" s="277"/>
      <c r="K22" s="24"/>
      <c r="L22" s="24"/>
      <c r="M22" s="143"/>
      <c r="N22" s="352"/>
      <c r="O22" s="352"/>
      <c r="P22" s="352"/>
      <c r="S22" s="24"/>
      <c r="T22" s="95"/>
      <c r="V22" s="18"/>
      <c r="W22" s="18"/>
      <c r="X22" s="96"/>
      <c r="Y22" s="25"/>
      <c r="AA22" s="270"/>
      <c r="AB22" s="273"/>
      <c r="AD22" s="148"/>
      <c r="AF22" s="357"/>
      <c r="BG22" s="357"/>
    </row>
    <row r="23" spans="1:61" s="354" customFormat="1" ht="69" customHeight="1" x14ac:dyDescent="0.25">
      <c r="C23" s="352"/>
      <c r="E23" s="382"/>
      <c r="H23" s="375"/>
      <c r="I23" s="148"/>
      <c r="J23" s="277"/>
      <c r="K23" s="24"/>
      <c r="L23" s="24"/>
      <c r="M23" s="143"/>
      <c r="N23" s="352"/>
      <c r="O23" s="352"/>
      <c r="P23" s="352"/>
      <c r="S23" s="24"/>
      <c r="T23" s="95"/>
      <c r="V23" s="18"/>
      <c r="W23" s="18"/>
      <c r="X23" s="96"/>
      <c r="Y23" s="25"/>
      <c r="AA23" s="270"/>
      <c r="AB23" s="273"/>
      <c r="AD23" s="148"/>
      <c r="AF23" s="357"/>
      <c r="BG23" s="357"/>
    </row>
    <row r="24" spans="1:61" s="354" customFormat="1" ht="69" customHeight="1" x14ac:dyDescent="0.25">
      <c r="C24" s="352"/>
      <c r="E24" s="382"/>
      <c r="H24" s="375"/>
      <c r="I24" s="148"/>
      <c r="J24" s="277"/>
      <c r="K24" s="24"/>
      <c r="L24" s="24"/>
      <c r="M24" s="143"/>
      <c r="N24" s="352"/>
      <c r="O24" s="352"/>
      <c r="P24" s="352"/>
      <c r="S24" s="24"/>
      <c r="T24" s="95"/>
      <c r="V24" s="18"/>
      <c r="W24" s="18"/>
      <c r="X24" s="96"/>
      <c r="Y24" s="25"/>
      <c r="AA24" s="270"/>
      <c r="AB24" s="273"/>
      <c r="AD24" s="148"/>
      <c r="AF24" s="357"/>
      <c r="BG24" s="357"/>
    </row>
    <row r="25" spans="1:61" s="354" customFormat="1" ht="69" customHeight="1" x14ac:dyDescent="0.2">
      <c r="C25" s="352"/>
      <c r="E25" s="382"/>
      <c r="H25" s="375"/>
      <c r="I25" s="148"/>
      <c r="J25" s="277"/>
      <c r="K25" s="25"/>
      <c r="L25" s="24"/>
      <c r="M25" s="143"/>
      <c r="N25" s="352"/>
      <c r="O25" s="352"/>
      <c r="P25" s="352"/>
      <c r="S25" s="25"/>
      <c r="T25" s="95"/>
      <c r="V25" s="18"/>
      <c r="W25" s="18"/>
      <c r="X25" s="96"/>
      <c r="Y25" s="280"/>
      <c r="AA25" s="270"/>
      <c r="AB25" s="273"/>
      <c r="AD25" s="104"/>
      <c r="BG25" s="357"/>
    </row>
    <row r="26" spans="1:61" s="354" customFormat="1" ht="69" customHeight="1" x14ac:dyDescent="0.25">
      <c r="C26" s="352"/>
      <c r="E26" s="382"/>
      <c r="H26" s="375"/>
      <c r="I26" s="148"/>
      <c r="N26" s="352"/>
      <c r="O26" s="352"/>
      <c r="P26" s="352"/>
      <c r="T26" s="95"/>
      <c r="X26" s="96"/>
      <c r="AA26" s="270"/>
      <c r="AB26" s="273"/>
      <c r="AF26" s="357"/>
      <c r="BG26" s="357"/>
    </row>
    <row r="27" spans="1:61" s="354" customFormat="1" ht="69" customHeight="1" x14ac:dyDescent="0.25">
      <c r="C27" s="352"/>
      <c r="E27" s="382"/>
      <c r="H27" s="375"/>
      <c r="I27" s="148"/>
      <c r="N27" s="352"/>
      <c r="O27" s="352"/>
      <c r="P27" s="352"/>
      <c r="T27" s="95"/>
      <c r="X27" s="96"/>
      <c r="AA27" s="270"/>
      <c r="AB27" s="273"/>
      <c r="AF27" s="357"/>
      <c r="BG27" s="357"/>
    </row>
    <row r="28" spans="1:61" s="354" customFormat="1" ht="69" customHeight="1" x14ac:dyDescent="0.25">
      <c r="C28" s="352"/>
      <c r="E28" s="382"/>
      <c r="H28" s="375"/>
      <c r="I28" s="284"/>
      <c r="N28" s="352"/>
      <c r="O28" s="352"/>
      <c r="P28" s="352"/>
      <c r="T28" s="95"/>
      <c r="X28" s="96"/>
      <c r="AA28" s="270"/>
      <c r="AB28" s="273"/>
      <c r="AF28" s="357"/>
      <c r="BG28" s="357"/>
    </row>
    <row r="29" spans="1:61" s="354" customFormat="1" ht="69" customHeight="1" x14ac:dyDescent="0.2">
      <c r="C29" s="352"/>
      <c r="E29" s="382"/>
      <c r="H29" s="375"/>
      <c r="I29" s="277"/>
      <c r="J29" s="279"/>
      <c r="K29" s="24"/>
      <c r="L29" s="24"/>
      <c r="M29" s="143"/>
      <c r="N29" s="352"/>
      <c r="O29" s="352"/>
      <c r="P29" s="352"/>
      <c r="S29" s="24"/>
      <c r="T29" s="95"/>
      <c r="V29" s="18"/>
      <c r="W29" s="18"/>
      <c r="X29" s="96"/>
      <c r="Y29" s="280"/>
      <c r="AA29" s="270"/>
      <c r="AB29" s="273"/>
      <c r="AD29" s="104"/>
      <c r="BG29" s="357"/>
    </row>
    <row r="30" spans="1:61" s="354" customFormat="1" ht="69" customHeight="1" x14ac:dyDescent="0.2">
      <c r="C30" s="352"/>
      <c r="E30" s="382"/>
      <c r="H30" s="375"/>
      <c r="I30" s="277"/>
      <c r="J30" s="279"/>
      <c r="K30" s="24"/>
      <c r="L30" s="24"/>
      <c r="M30" s="143"/>
      <c r="N30" s="352"/>
      <c r="O30" s="352"/>
      <c r="P30" s="352"/>
      <c r="S30" s="24"/>
      <c r="T30" s="95"/>
      <c r="V30" s="18"/>
      <c r="W30" s="18"/>
      <c r="X30" s="96"/>
      <c r="Y30" s="280"/>
      <c r="AA30" s="270"/>
      <c r="AB30" s="273"/>
      <c r="AD30" s="104"/>
      <c r="BG30" s="357"/>
    </row>
    <row r="31" spans="1:61" s="354" customFormat="1" ht="69" customHeight="1" x14ac:dyDescent="0.25">
      <c r="C31" s="352"/>
      <c r="E31" s="382"/>
      <c r="H31" s="375"/>
      <c r="I31" s="277"/>
      <c r="J31" s="277"/>
      <c r="K31" s="24"/>
      <c r="L31" s="24"/>
      <c r="M31" s="143"/>
      <c r="N31" s="352"/>
      <c r="O31" s="352"/>
      <c r="P31" s="352"/>
      <c r="S31" s="24"/>
      <c r="T31" s="95"/>
      <c r="V31" s="18"/>
      <c r="W31" s="18"/>
      <c r="X31" s="96"/>
      <c r="Y31" s="25"/>
      <c r="AA31" s="270"/>
      <c r="AB31" s="273"/>
      <c r="AD31" s="148"/>
      <c r="AF31" s="357"/>
      <c r="BG31" s="357"/>
    </row>
    <row r="32" spans="1:61" s="354" customFormat="1" ht="69" customHeight="1" x14ac:dyDescent="0.25">
      <c r="C32" s="352"/>
      <c r="E32" s="382"/>
      <c r="H32" s="375"/>
      <c r="I32" s="277"/>
      <c r="J32" s="277"/>
      <c r="K32" s="24"/>
      <c r="L32" s="24"/>
      <c r="M32" s="143"/>
      <c r="N32" s="352"/>
      <c r="O32" s="352"/>
      <c r="P32" s="352"/>
      <c r="S32" s="24"/>
      <c r="T32" s="95"/>
      <c r="V32" s="18"/>
      <c r="W32" s="18"/>
      <c r="X32" s="96"/>
      <c r="Y32" s="25"/>
      <c r="AA32" s="270"/>
      <c r="AB32" s="273"/>
      <c r="AD32" s="148"/>
      <c r="AF32" s="357"/>
      <c r="BG32" s="357"/>
    </row>
    <row r="33" spans="3:59" s="354" customFormat="1" ht="69" customHeight="1" x14ac:dyDescent="0.2">
      <c r="C33" s="352"/>
      <c r="E33" s="382"/>
      <c r="H33" s="375"/>
      <c r="I33" s="277"/>
      <c r="J33" s="277"/>
      <c r="K33" s="24"/>
      <c r="L33" s="24"/>
      <c r="M33" s="143"/>
      <c r="N33" s="352"/>
      <c r="O33" s="352"/>
      <c r="P33" s="352"/>
      <c r="S33" s="24"/>
      <c r="T33" s="95"/>
      <c r="V33" s="18"/>
      <c r="W33" s="18"/>
      <c r="X33" s="96"/>
      <c r="Y33" s="280"/>
      <c r="AA33" s="270"/>
      <c r="AB33" s="273"/>
      <c r="AD33" s="104"/>
      <c r="BG33" s="357"/>
    </row>
    <row r="34" spans="3:59" s="354" customFormat="1" ht="69" customHeight="1" x14ac:dyDescent="0.2">
      <c r="C34" s="352"/>
      <c r="E34" s="382"/>
      <c r="H34" s="375"/>
      <c r="I34" s="277"/>
      <c r="J34" s="24"/>
      <c r="K34" s="24"/>
      <c r="L34" s="24"/>
      <c r="M34" s="143"/>
      <c r="N34" s="352"/>
      <c r="O34" s="352"/>
      <c r="P34" s="352"/>
      <c r="S34" s="24"/>
      <c r="T34" s="95"/>
      <c r="V34" s="18"/>
      <c r="W34" s="18"/>
      <c r="X34" s="96"/>
      <c r="Y34" s="280"/>
      <c r="AA34" s="270"/>
      <c r="AB34" s="273"/>
      <c r="AD34" s="104"/>
      <c r="BG34" s="357"/>
    </row>
    <row r="35" spans="3:59" s="354" customFormat="1" ht="69" customHeight="1" x14ac:dyDescent="0.2">
      <c r="C35" s="352"/>
      <c r="E35" s="382"/>
      <c r="H35" s="375"/>
      <c r="I35" s="281"/>
      <c r="J35" s="24"/>
      <c r="K35" s="25"/>
      <c r="L35" s="24"/>
      <c r="M35" s="143"/>
      <c r="N35" s="352"/>
      <c r="O35" s="352"/>
      <c r="P35" s="352"/>
      <c r="S35" s="25"/>
      <c r="T35" s="95"/>
      <c r="V35" s="18"/>
      <c r="W35" s="18"/>
      <c r="X35" s="96"/>
      <c r="Y35" s="280"/>
      <c r="AA35" s="270"/>
      <c r="AB35" s="273"/>
      <c r="AD35" s="104"/>
      <c r="BG35" s="357"/>
    </row>
    <row r="36" spans="3:59" s="354" customFormat="1" ht="69" customHeight="1" x14ac:dyDescent="0.2">
      <c r="C36" s="352"/>
      <c r="E36" s="382"/>
      <c r="H36" s="375"/>
      <c r="I36" s="277"/>
      <c r="J36" s="24"/>
      <c r="K36" s="25"/>
      <c r="L36" s="24"/>
      <c r="M36" s="143"/>
      <c r="N36" s="352"/>
      <c r="O36" s="352"/>
      <c r="P36" s="352"/>
      <c r="S36" s="25"/>
      <c r="T36" s="95"/>
      <c r="V36" s="18"/>
      <c r="W36" s="18"/>
      <c r="X36" s="96"/>
      <c r="Y36" s="280"/>
      <c r="AA36" s="270"/>
      <c r="AB36" s="273"/>
      <c r="AD36" s="104"/>
      <c r="BG36" s="357"/>
    </row>
    <row r="37" spans="3:59" s="354" customFormat="1" ht="69" customHeight="1" x14ac:dyDescent="0.25">
      <c r="C37" s="352"/>
      <c r="E37" s="382"/>
      <c r="H37" s="375"/>
      <c r="I37" s="278"/>
      <c r="J37" s="282"/>
      <c r="K37" s="24"/>
      <c r="L37" s="24"/>
      <c r="M37" s="143"/>
      <c r="N37" s="352"/>
      <c r="O37" s="352"/>
      <c r="P37" s="352"/>
      <c r="S37" s="24"/>
      <c r="T37" s="95"/>
      <c r="V37" s="18"/>
      <c r="W37" s="18"/>
      <c r="X37" s="96"/>
      <c r="Y37" s="283"/>
      <c r="AA37" s="270"/>
      <c r="AB37" s="273"/>
      <c r="AD37" s="25"/>
      <c r="AF37" s="357"/>
      <c r="BG37" s="357"/>
    </row>
    <row r="38" spans="3:59" s="354" customFormat="1" ht="69" customHeight="1" x14ac:dyDescent="0.25">
      <c r="C38" s="352"/>
      <c r="E38" s="382"/>
      <c r="H38" s="375"/>
      <c r="I38" s="278"/>
      <c r="J38" s="282"/>
      <c r="K38" s="24"/>
      <c r="L38" s="24"/>
      <c r="M38" s="143"/>
      <c r="N38" s="352"/>
      <c r="O38" s="352"/>
      <c r="P38" s="352"/>
      <c r="S38" s="24"/>
      <c r="T38" s="95"/>
      <c r="V38" s="18"/>
      <c r="W38" s="18"/>
      <c r="X38" s="96"/>
      <c r="Y38" s="283"/>
      <c r="AA38" s="270"/>
      <c r="AB38" s="273"/>
      <c r="AD38" s="25"/>
      <c r="AF38" s="357"/>
      <c r="BG38" s="357"/>
    </row>
    <row r="39" spans="3:59" s="354" customFormat="1" ht="69" customHeight="1" x14ac:dyDescent="0.25">
      <c r="C39" s="352"/>
      <c r="E39" s="382"/>
      <c r="H39" s="375"/>
      <c r="I39" s="148"/>
      <c r="J39" s="277"/>
      <c r="K39" s="24"/>
      <c r="L39" s="24"/>
      <c r="M39" s="143"/>
      <c r="N39" s="352"/>
      <c r="O39" s="352"/>
      <c r="P39" s="352"/>
      <c r="S39" s="24"/>
      <c r="T39" s="95"/>
      <c r="V39" s="18"/>
      <c r="W39" s="18"/>
      <c r="X39" s="96"/>
      <c r="Y39" s="25"/>
      <c r="AA39" s="270"/>
      <c r="AB39" s="273"/>
      <c r="AD39" s="148"/>
      <c r="AF39" s="357"/>
      <c r="BG39" s="357"/>
    </row>
    <row r="40" spans="3:59" s="354" customFormat="1" ht="69" customHeight="1" x14ac:dyDescent="0.25">
      <c r="C40" s="352"/>
      <c r="E40" s="382"/>
      <c r="H40" s="375"/>
      <c r="I40" s="148"/>
      <c r="J40" s="277"/>
      <c r="K40" s="24"/>
      <c r="L40" s="24"/>
      <c r="M40" s="143"/>
      <c r="N40" s="352"/>
      <c r="O40" s="352"/>
      <c r="P40" s="352"/>
      <c r="S40" s="24"/>
      <c r="T40" s="95"/>
      <c r="V40" s="18"/>
      <c r="W40" s="18"/>
      <c r="X40" s="96"/>
      <c r="Y40" s="25"/>
      <c r="AA40" s="270"/>
      <c r="AB40" s="273"/>
      <c r="AD40" s="148"/>
      <c r="AF40" s="357"/>
      <c r="BG40" s="357"/>
    </row>
    <row r="41" spans="3:59" s="354" customFormat="1" ht="69" customHeight="1" x14ac:dyDescent="0.25">
      <c r="C41" s="352"/>
      <c r="E41" s="382"/>
      <c r="H41" s="375"/>
      <c r="I41" s="148"/>
      <c r="J41" s="277"/>
      <c r="K41" s="24"/>
      <c r="L41" s="24"/>
      <c r="M41" s="143"/>
      <c r="N41" s="352"/>
      <c r="O41" s="352"/>
      <c r="P41" s="352"/>
      <c r="S41" s="24"/>
      <c r="T41" s="95"/>
      <c r="V41" s="18"/>
      <c r="W41" s="18"/>
      <c r="X41" s="96"/>
      <c r="Y41" s="25"/>
      <c r="AA41" s="270"/>
      <c r="AB41" s="273"/>
      <c r="AD41" s="148"/>
      <c r="AF41" s="357"/>
      <c r="BG41" s="357"/>
    </row>
    <row r="42" spans="3:59" s="354" customFormat="1" ht="69" customHeight="1" x14ac:dyDescent="0.2">
      <c r="C42" s="352"/>
      <c r="E42" s="382"/>
      <c r="H42" s="375"/>
      <c r="I42" s="148"/>
      <c r="J42" s="277"/>
      <c r="K42" s="25"/>
      <c r="L42" s="24"/>
      <c r="M42" s="143"/>
      <c r="N42" s="352"/>
      <c r="O42" s="352"/>
      <c r="P42" s="352"/>
      <c r="S42" s="25"/>
      <c r="T42" s="95"/>
      <c r="V42" s="18"/>
      <c r="W42" s="18"/>
      <c r="X42" s="96"/>
      <c r="Y42" s="280"/>
      <c r="AA42" s="270"/>
      <c r="AB42" s="273"/>
      <c r="AD42" s="104"/>
      <c r="BG42" s="357"/>
    </row>
    <row r="43" spans="3:59" s="354" customFormat="1" ht="69" customHeight="1" x14ac:dyDescent="0.25">
      <c r="C43" s="352"/>
      <c r="E43" s="383"/>
      <c r="H43" s="375"/>
      <c r="I43" s="148"/>
      <c r="N43" s="352"/>
      <c r="O43" s="352"/>
      <c r="P43" s="352"/>
      <c r="T43" s="95"/>
      <c r="X43" s="96"/>
      <c r="AA43" s="270"/>
      <c r="AB43" s="273"/>
      <c r="AF43" s="357"/>
      <c r="BG43" s="357"/>
    </row>
    <row r="44" spans="3:59" s="354" customFormat="1" ht="69" customHeight="1" x14ac:dyDescent="0.25">
      <c r="C44" s="352"/>
      <c r="E44" s="383"/>
      <c r="H44" s="375"/>
      <c r="I44" s="148"/>
      <c r="N44" s="352"/>
      <c r="O44" s="352"/>
      <c r="P44" s="352"/>
      <c r="T44" s="95"/>
      <c r="X44" s="96"/>
      <c r="AA44" s="270"/>
      <c r="AB44" s="273"/>
      <c r="AF44" s="357"/>
      <c r="BG44" s="357"/>
    </row>
    <row r="45" spans="3:59" s="354" customFormat="1" ht="69" customHeight="1" x14ac:dyDescent="0.25">
      <c r="C45" s="352"/>
      <c r="E45" s="383"/>
      <c r="H45" s="375"/>
      <c r="I45" s="284"/>
      <c r="N45" s="352"/>
      <c r="O45" s="352"/>
      <c r="P45" s="352"/>
      <c r="T45" s="95"/>
      <c r="X45" s="96"/>
      <c r="AA45" s="270"/>
      <c r="AB45" s="273"/>
      <c r="AF45" s="357"/>
      <c r="BG45" s="357"/>
    </row>
    <row r="46" spans="3:59" s="354" customFormat="1" ht="69" customHeight="1" x14ac:dyDescent="0.25">
      <c r="C46" s="352"/>
      <c r="E46" s="377"/>
      <c r="H46" s="176"/>
      <c r="I46" s="353"/>
      <c r="J46" s="353"/>
      <c r="K46" s="353"/>
      <c r="L46" s="285"/>
      <c r="N46" s="352"/>
      <c r="O46" s="352"/>
      <c r="P46" s="352"/>
      <c r="S46" s="353"/>
      <c r="T46" s="95"/>
      <c r="V46" s="376"/>
      <c r="W46" s="376"/>
      <c r="X46" s="96"/>
      <c r="Y46" s="353"/>
      <c r="AA46" s="270"/>
      <c r="AB46" s="273"/>
      <c r="AD46" s="269"/>
      <c r="AF46" s="357"/>
      <c r="BG46" s="357"/>
    </row>
    <row r="47" spans="3:59" s="354" customFormat="1" ht="69" customHeight="1" x14ac:dyDescent="0.25">
      <c r="C47" s="352"/>
      <c r="E47" s="377"/>
      <c r="H47" s="176"/>
      <c r="I47" s="287"/>
      <c r="J47" s="353"/>
      <c r="K47" s="353"/>
      <c r="L47" s="288"/>
      <c r="N47" s="352"/>
      <c r="O47" s="352"/>
      <c r="P47" s="352"/>
      <c r="S47" s="353"/>
      <c r="T47" s="95"/>
      <c r="V47" s="289"/>
      <c r="W47" s="290"/>
      <c r="X47" s="96"/>
      <c r="Y47" s="353"/>
      <c r="AA47" s="270"/>
      <c r="AB47" s="273"/>
      <c r="AD47" s="269"/>
      <c r="AF47" s="357"/>
      <c r="BG47" s="357"/>
    </row>
    <row r="48" spans="3:59" s="354" customFormat="1" ht="69" customHeight="1" x14ac:dyDescent="0.25">
      <c r="C48" s="352"/>
      <c r="E48" s="377"/>
      <c r="H48" s="176"/>
      <c r="I48" s="148"/>
      <c r="J48" s="148"/>
      <c r="K48" s="148"/>
      <c r="L48" s="284"/>
      <c r="N48" s="352"/>
      <c r="O48" s="352"/>
      <c r="P48" s="352"/>
      <c r="S48" s="148"/>
      <c r="T48" s="95"/>
      <c r="V48" s="376"/>
      <c r="W48" s="376"/>
      <c r="X48" s="96"/>
      <c r="Y48" s="353"/>
      <c r="AA48" s="270"/>
      <c r="AB48" s="273"/>
      <c r="AD48" s="353"/>
      <c r="BG48" s="357"/>
    </row>
    <row r="49" spans="3:59" s="354" customFormat="1" ht="69" customHeight="1" x14ac:dyDescent="0.25">
      <c r="C49" s="352"/>
      <c r="E49" s="382"/>
      <c r="H49" s="375"/>
      <c r="I49" s="275"/>
      <c r="J49" s="275"/>
      <c r="K49" s="275"/>
      <c r="L49" s="275"/>
      <c r="N49" s="352"/>
      <c r="O49" s="352"/>
      <c r="P49" s="375"/>
      <c r="S49" s="275"/>
      <c r="T49" s="95"/>
      <c r="V49" s="291"/>
      <c r="W49" s="291"/>
      <c r="X49" s="96"/>
      <c r="Y49" s="292"/>
      <c r="AA49" s="270"/>
      <c r="AB49" s="273"/>
      <c r="AD49" s="293"/>
      <c r="AF49" s="357"/>
      <c r="BG49" s="357"/>
    </row>
    <row r="50" spans="3:59" s="354" customFormat="1" ht="69" customHeight="1" x14ac:dyDescent="0.2">
      <c r="C50" s="352"/>
      <c r="E50" s="382"/>
      <c r="H50" s="375"/>
      <c r="I50" s="275"/>
      <c r="J50" s="294"/>
      <c r="K50" s="294"/>
      <c r="L50" s="294"/>
      <c r="N50" s="352"/>
      <c r="O50" s="352"/>
      <c r="P50" s="375"/>
      <c r="S50" s="294"/>
      <c r="T50" s="95"/>
      <c r="U50" s="294"/>
      <c r="V50" s="291"/>
      <c r="W50" s="291"/>
      <c r="X50" s="96"/>
      <c r="Y50" s="353"/>
      <c r="AA50" s="270"/>
      <c r="AB50" s="273"/>
      <c r="AD50" s="275"/>
      <c r="BG50" s="357"/>
    </row>
    <row r="51" spans="3:59" s="354" customFormat="1" ht="69" customHeight="1" x14ac:dyDescent="0.2">
      <c r="C51" s="352"/>
      <c r="E51" s="382"/>
      <c r="H51" s="375"/>
      <c r="I51" s="275"/>
      <c r="J51" s="294"/>
      <c r="K51" s="294"/>
      <c r="L51" s="294"/>
      <c r="N51" s="352"/>
      <c r="O51" s="352"/>
      <c r="P51" s="375"/>
      <c r="S51" s="294"/>
      <c r="T51" s="95"/>
      <c r="V51" s="291"/>
      <c r="W51" s="291"/>
      <c r="X51" s="96"/>
      <c r="Y51" s="353"/>
      <c r="AA51" s="270"/>
      <c r="AB51" s="273"/>
      <c r="AD51" s="353"/>
      <c r="AF51" s="357"/>
      <c r="BG51" s="357"/>
    </row>
    <row r="52" spans="3:59" s="354" customFormat="1" ht="69" customHeight="1" x14ac:dyDescent="0.2">
      <c r="C52" s="352"/>
      <c r="E52" s="382"/>
      <c r="H52" s="375"/>
      <c r="I52" s="275"/>
      <c r="J52" s="295"/>
      <c r="K52" s="275"/>
      <c r="L52" s="294"/>
      <c r="N52" s="352"/>
      <c r="O52" s="352"/>
      <c r="P52" s="294"/>
      <c r="S52" s="275"/>
      <c r="T52" s="95"/>
      <c r="V52" s="296"/>
      <c r="W52" s="296"/>
      <c r="X52" s="96"/>
      <c r="Y52" s="353"/>
      <c r="AA52" s="270"/>
      <c r="AB52" s="273"/>
      <c r="AD52" s="353"/>
      <c r="AF52" s="357"/>
      <c r="BG52" s="357"/>
    </row>
    <row r="53" spans="3:59" s="354" customFormat="1" ht="69" customHeight="1" x14ac:dyDescent="0.2">
      <c r="C53" s="352"/>
      <c r="E53" s="382"/>
      <c r="H53" s="375"/>
      <c r="I53" s="275"/>
      <c r="J53" s="294"/>
      <c r="K53" s="294"/>
      <c r="L53" s="294"/>
      <c r="N53" s="352"/>
      <c r="O53" s="352"/>
      <c r="P53" s="375"/>
      <c r="S53" s="294"/>
      <c r="T53" s="95"/>
      <c r="V53" s="291"/>
      <c r="W53" s="291"/>
      <c r="X53" s="96"/>
      <c r="Y53" s="353"/>
      <c r="AA53" s="270"/>
      <c r="AB53" s="273"/>
      <c r="AD53" s="269"/>
      <c r="AF53" s="357"/>
      <c r="BG53" s="357"/>
    </row>
    <row r="54" spans="3:59" s="354" customFormat="1" ht="69" customHeight="1" x14ac:dyDescent="0.25">
      <c r="C54" s="352"/>
      <c r="E54" s="384"/>
      <c r="H54" s="375"/>
      <c r="I54" s="148"/>
      <c r="J54" s="102"/>
      <c r="K54" s="102"/>
      <c r="L54" s="102"/>
      <c r="M54" s="103"/>
      <c r="N54" s="352"/>
      <c r="O54" s="352"/>
      <c r="P54" s="352"/>
      <c r="S54" s="102"/>
      <c r="T54" s="95"/>
      <c r="V54" s="18"/>
      <c r="W54" s="18"/>
      <c r="X54" s="96"/>
      <c r="Y54" s="15"/>
      <c r="AA54" s="270"/>
      <c r="AB54" s="273"/>
      <c r="AD54" s="272"/>
      <c r="AF54" s="357"/>
      <c r="BG54" s="357"/>
    </row>
    <row r="55" spans="3:59" s="354" customFormat="1" ht="69" customHeight="1" x14ac:dyDescent="0.25">
      <c r="C55" s="352"/>
      <c r="E55" s="384"/>
      <c r="H55" s="375"/>
      <c r="I55" s="148"/>
      <c r="J55" s="297"/>
      <c r="K55" s="102"/>
      <c r="L55" s="102"/>
      <c r="M55" s="106"/>
      <c r="N55" s="352"/>
      <c r="O55" s="352"/>
      <c r="P55" s="352"/>
      <c r="S55" s="102"/>
      <c r="T55" s="95"/>
      <c r="V55" s="107"/>
      <c r="W55" s="107"/>
      <c r="X55" s="96"/>
      <c r="Y55" s="15"/>
      <c r="AA55" s="270"/>
      <c r="AB55" s="273"/>
      <c r="AD55" s="272"/>
      <c r="AF55" s="357"/>
      <c r="BG55" s="357"/>
    </row>
    <row r="56" spans="3:59" s="354" customFormat="1" ht="69" customHeight="1" x14ac:dyDescent="0.25">
      <c r="C56" s="352"/>
      <c r="E56" s="384"/>
      <c r="H56" s="375"/>
      <c r="I56" s="284"/>
      <c r="J56" s="284"/>
      <c r="K56" s="15"/>
      <c r="L56" s="102"/>
      <c r="M56" s="103"/>
      <c r="N56" s="352"/>
      <c r="O56" s="352"/>
      <c r="P56" s="352"/>
      <c r="S56" s="15"/>
      <c r="T56" s="95"/>
      <c r="V56" s="18"/>
      <c r="W56" s="18"/>
      <c r="X56" s="96"/>
      <c r="Y56" s="15"/>
      <c r="AA56" s="270"/>
      <c r="AB56" s="273"/>
      <c r="AD56" s="17"/>
      <c r="AF56" s="357"/>
      <c r="BG56" s="357"/>
    </row>
    <row r="57" spans="3:59" s="354" customFormat="1" ht="69" customHeight="1" x14ac:dyDescent="0.25">
      <c r="C57" s="352"/>
      <c r="E57" s="384"/>
      <c r="H57" s="375"/>
      <c r="I57" s="298"/>
      <c r="J57" s="15"/>
      <c r="K57" s="15"/>
      <c r="L57" s="17"/>
      <c r="M57" s="111"/>
      <c r="N57" s="352"/>
      <c r="O57" s="352"/>
      <c r="P57" s="352"/>
      <c r="S57" s="15"/>
      <c r="T57" s="95"/>
      <c r="V57" s="18"/>
      <c r="W57" s="18"/>
      <c r="X57" s="96"/>
      <c r="Y57" s="15"/>
      <c r="AA57" s="270"/>
      <c r="AB57" s="273"/>
      <c r="AD57" s="272"/>
      <c r="AF57" s="357"/>
      <c r="BG57" s="357"/>
    </row>
    <row r="58" spans="3:59" s="354" customFormat="1" ht="69" customHeight="1" x14ac:dyDescent="0.25">
      <c r="C58" s="352"/>
      <c r="E58" s="384"/>
      <c r="H58" s="375"/>
      <c r="I58" s="148"/>
      <c r="J58" s="15"/>
      <c r="K58" s="15"/>
      <c r="L58" s="299"/>
      <c r="M58" s="113"/>
      <c r="N58" s="352"/>
      <c r="O58" s="352"/>
      <c r="P58" s="352"/>
      <c r="S58" s="15"/>
      <c r="T58" s="95"/>
      <c r="V58" s="18"/>
      <c r="W58" s="104"/>
      <c r="X58" s="96"/>
      <c r="Y58" s="15"/>
      <c r="AA58" s="270"/>
      <c r="AB58" s="273"/>
      <c r="AD58" s="17"/>
      <c r="AF58" s="357"/>
      <c r="BG58" s="357"/>
    </row>
    <row r="59" spans="3:59" s="354" customFormat="1" ht="69" customHeight="1" x14ac:dyDescent="0.25">
      <c r="C59" s="352"/>
      <c r="E59" s="384"/>
      <c r="H59" s="375"/>
      <c r="I59" s="284"/>
      <c r="J59" s="15"/>
      <c r="K59" s="24"/>
      <c r="L59" s="24"/>
      <c r="M59" s="103"/>
      <c r="N59" s="352"/>
      <c r="O59" s="352"/>
      <c r="P59" s="352"/>
      <c r="S59" s="24"/>
      <c r="T59" s="95"/>
      <c r="V59" s="18"/>
      <c r="W59" s="18"/>
      <c r="X59" s="96"/>
      <c r="Y59" s="15"/>
      <c r="AA59" s="270"/>
      <c r="AB59" s="273"/>
      <c r="AD59" s="1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row>
    <row r="60" spans="3:59" s="354" customFormat="1" ht="69" customHeight="1" x14ac:dyDescent="0.25">
      <c r="C60" s="352"/>
      <c r="E60" s="384"/>
      <c r="H60" s="375"/>
      <c r="I60" s="148"/>
      <c r="J60" s="15"/>
      <c r="K60" s="15"/>
      <c r="L60" s="15"/>
      <c r="M60" s="111"/>
      <c r="N60" s="352"/>
      <c r="O60" s="352"/>
      <c r="P60" s="352"/>
      <c r="S60" s="15"/>
      <c r="T60" s="95"/>
      <c r="V60" s="18"/>
      <c r="W60" s="18"/>
      <c r="X60" s="96"/>
      <c r="Y60" s="15"/>
      <c r="AA60" s="270"/>
      <c r="AB60" s="273"/>
      <c r="AD60" s="17"/>
      <c r="AF60" s="357"/>
      <c r="BG60" s="357"/>
    </row>
    <row r="61" spans="3:59" s="354" customFormat="1" ht="69" customHeight="1" x14ac:dyDescent="0.25">
      <c r="C61" s="352"/>
      <c r="E61" s="384"/>
      <c r="H61" s="375"/>
      <c r="I61" s="148"/>
      <c r="J61" s="15"/>
      <c r="K61" s="15"/>
      <c r="L61" s="15"/>
      <c r="M61" s="111"/>
      <c r="N61" s="352"/>
      <c r="O61" s="352"/>
      <c r="P61" s="352"/>
      <c r="S61" s="15"/>
      <c r="T61" s="95"/>
      <c r="V61" s="18"/>
      <c r="W61" s="18"/>
      <c r="X61" s="96"/>
      <c r="Y61" s="15"/>
      <c r="AA61" s="270"/>
      <c r="AB61" s="273"/>
      <c r="AD61" s="17"/>
      <c r="AF61" s="357"/>
      <c r="BG61" s="357"/>
    </row>
    <row r="62" spans="3:59" s="354" customFormat="1" ht="69" customHeight="1" x14ac:dyDescent="0.25">
      <c r="C62" s="352"/>
      <c r="E62" s="384"/>
      <c r="H62" s="375"/>
      <c r="I62" s="148"/>
      <c r="J62" s="15"/>
      <c r="K62" s="15"/>
      <c r="L62" s="15"/>
      <c r="M62" s="111"/>
      <c r="N62" s="352"/>
      <c r="O62" s="352"/>
      <c r="P62" s="352"/>
      <c r="S62" s="15"/>
      <c r="T62" s="95"/>
      <c r="V62" s="18"/>
      <c r="W62" s="18"/>
      <c r="X62" s="96"/>
      <c r="Y62" s="15"/>
      <c r="AA62" s="270"/>
      <c r="AB62" s="273"/>
      <c r="AD62" s="124"/>
      <c r="AF62" s="357"/>
      <c r="BG62" s="357"/>
    </row>
    <row r="63" spans="3:59" s="354" customFormat="1" ht="69" customHeight="1" x14ac:dyDescent="0.25">
      <c r="C63" s="352"/>
      <c r="E63" s="384"/>
      <c r="H63" s="375"/>
      <c r="I63" s="148"/>
      <c r="J63" s="24"/>
      <c r="K63" s="24"/>
      <c r="L63" s="24"/>
      <c r="M63" s="113"/>
      <c r="N63" s="352"/>
      <c r="O63" s="352"/>
      <c r="P63" s="352"/>
      <c r="S63" s="24"/>
      <c r="T63" s="95"/>
      <c r="V63" s="18"/>
      <c r="W63" s="18"/>
      <c r="X63" s="96"/>
      <c r="Y63" s="15"/>
      <c r="AA63" s="270"/>
      <c r="AB63" s="273"/>
      <c r="AD63" s="17"/>
      <c r="AF63" s="357"/>
      <c r="BG63" s="357"/>
    </row>
    <row r="64" spans="3:59" s="354" customFormat="1" ht="69" customHeight="1" x14ac:dyDescent="0.25">
      <c r="C64" s="352"/>
      <c r="E64" s="382"/>
      <c r="H64" s="375"/>
      <c r="I64" s="275"/>
      <c r="J64" s="300"/>
      <c r="N64" s="352"/>
      <c r="O64" s="352"/>
      <c r="P64" s="352"/>
      <c r="T64" s="95"/>
      <c r="X64" s="96"/>
      <c r="Y64" s="149"/>
      <c r="AA64" s="270"/>
      <c r="AB64" s="273"/>
      <c r="AD64" s="15"/>
      <c r="AF64" s="357"/>
      <c r="BG64" s="357"/>
    </row>
    <row r="65" spans="3:59" s="354" customFormat="1" ht="69" customHeight="1" x14ac:dyDescent="0.25">
      <c r="C65" s="352"/>
      <c r="E65" s="382"/>
      <c r="H65" s="375"/>
      <c r="I65" s="148"/>
      <c r="J65" s="300"/>
      <c r="N65" s="352"/>
      <c r="O65" s="352"/>
      <c r="P65" s="352"/>
      <c r="T65" s="95"/>
      <c r="X65" s="96"/>
      <c r="Y65" s="149"/>
      <c r="AA65" s="270"/>
      <c r="AB65" s="273"/>
      <c r="AD65" s="15"/>
      <c r="AF65" s="357"/>
      <c r="BG65" s="357"/>
    </row>
    <row r="66" spans="3:59" s="354" customFormat="1" ht="69" customHeight="1" x14ac:dyDescent="0.25">
      <c r="C66" s="352"/>
      <c r="E66" s="382"/>
      <c r="H66" s="375"/>
      <c r="I66" s="148"/>
      <c r="J66" s="300"/>
      <c r="N66" s="352"/>
      <c r="O66" s="352"/>
      <c r="P66" s="352"/>
      <c r="T66" s="95"/>
      <c r="X66" s="96"/>
      <c r="Y66" s="149"/>
      <c r="AA66" s="270"/>
      <c r="AB66" s="273"/>
      <c r="AD66" s="15"/>
      <c r="AF66" s="357"/>
      <c r="BG66" s="357"/>
    </row>
    <row r="67" spans="3:59" s="354" customFormat="1" ht="69" customHeight="1" x14ac:dyDescent="0.25">
      <c r="C67" s="352"/>
      <c r="E67" s="382"/>
      <c r="H67" s="375"/>
      <c r="I67" s="148"/>
      <c r="J67" s="300"/>
      <c r="N67" s="352"/>
      <c r="O67" s="352"/>
      <c r="P67" s="352"/>
      <c r="T67" s="95"/>
      <c r="X67" s="96"/>
      <c r="Y67" s="149"/>
      <c r="AA67" s="270"/>
      <c r="AB67" s="273"/>
      <c r="AD67" s="15"/>
      <c r="AF67" s="357"/>
      <c r="BG67" s="357"/>
    </row>
    <row r="68" spans="3:59" s="354" customFormat="1" ht="69" customHeight="1" x14ac:dyDescent="0.2">
      <c r="C68" s="352"/>
      <c r="E68" s="377"/>
      <c r="H68" s="375"/>
      <c r="I68" s="278"/>
      <c r="N68" s="352"/>
      <c r="O68" s="352"/>
      <c r="P68" s="352"/>
      <c r="T68" s="95"/>
      <c r="X68" s="96"/>
      <c r="Y68" s="280"/>
      <c r="AA68" s="270"/>
      <c r="AB68" s="273"/>
      <c r="AF68" s="357"/>
      <c r="BG68" s="357"/>
    </row>
    <row r="69" spans="3:59" s="354" customFormat="1" ht="69" customHeight="1" x14ac:dyDescent="0.25">
      <c r="C69" s="352"/>
      <c r="E69" s="377"/>
      <c r="H69" s="375"/>
      <c r="I69" s="148"/>
      <c r="J69" s="149"/>
      <c r="K69" s="24"/>
      <c r="L69" s="20"/>
      <c r="M69" s="143"/>
      <c r="N69" s="352"/>
      <c r="O69" s="352"/>
      <c r="P69" s="352"/>
      <c r="T69" s="95"/>
      <c r="U69" s="24"/>
      <c r="V69" s="301"/>
      <c r="W69" s="301"/>
      <c r="X69" s="96"/>
      <c r="Y69" s="24"/>
      <c r="AA69" s="270"/>
      <c r="AB69" s="273"/>
      <c r="AF69" s="357"/>
      <c r="BG69" s="357"/>
    </row>
    <row r="70" spans="3:59" s="354" customFormat="1" ht="69" customHeight="1" x14ac:dyDescent="0.25">
      <c r="C70" s="352"/>
      <c r="E70" s="377"/>
      <c r="H70" s="375"/>
      <c r="I70" s="148"/>
      <c r="J70" s="149"/>
      <c r="K70" s="17"/>
      <c r="L70" s="145"/>
      <c r="M70" s="113"/>
      <c r="N70" s="352"/>
      <c r="O70" s="352"/>
      <c r="P70" s="352"/>
      <c r="T70" s="95"/>
      <c r="U70" s="17"/>
      <c r="V70" s="301"/>
      <c r="W70" s="301"/>
      <c r="X70" s="96"/>
      <c r="Y70" s="24"/>
      <c r="AA70" s="270"/>
      <c r="AB70" s="273"/>
      <c r="AF70" s="357"/>
      <c r="BG70" s="357"/>
    </row>
    <row r="71" spans="3:59" s="354" customFormat="1" ht="69" customHeight="1" x14ac:dyDescent="0.2">
      <c r="C71" s="352"/>
      <c r="E71" s="377"/>
      <c r="H71" s="375"/>
      <c r="I71" s="353"/>
      <c r="J71" s="149"/>
      <c r="K71" s="353"/>
      <c r="L71" s="146"/>
      <c r="M71" s="353"/>
      <c r="N71" s="352"/>
      <c r="O71" s="352"/>
      <c r="P71" s="303"/>
      <c r="T71" s="95"/>
      <c r="U71" s="353"/>
      <c r="V71" s="286"/>
      <c r="W71" s="147"/>
      <c r="X71" s="96"/>
      <c r="Y71" s="311"/>
      <c r="AA71" s="270"/>
      <c r="AB71" s="273"/>
      <c r="AF71" s="357"/>
      <c r="BG71" s="357"/>
    </row>
    <row r="72" spans="3:59" s="354" customFormat="1" ht="69" customHeight="1" x14ac:dyDescent="0.2">
      <c r="C72" s="352"/>
      <c r="E72" s="377"/>
      <c r="H72" s="375"/>
      <c r="I72" s="148"/>
      <c r="J72" s="145"/>
      <c r="K72" s="16"/>
      <c r="L72" s="145"/>
      <c r="M72" s="113"/>
      <c r="N72" s="352"/>
      <c r="O72" s="352"/>
      <c r="P72" s="352"/>
      <c r="T72" s="95"/>
      <c r="U72" s="16"/>
      <c r="V72" s="301"/>
      <c r="W72" s="301"/>
      <c r="X72" s="96"/>
      <c r="Y72" s="311"/>
      <c r="AA72" s="270"/>
      <c r="AB72" s="273"/>
      <c r="AF72" s="357"/>
      <c r="BG72" s="357"/>
    </row>
    <row r="73" spans="3:59" s="354" customFormat="1" ht="69" customHeight="1" x14ac:dyDescent="0.2">
      <c r="C73" s="352"/>
      <c r="E73" s="377"/>
      <c r="H73" s="375"/>
      <c r="I73" s="278"/>
      <c r="N73" s="352"/>
      <c r="O73" s="352"/>
      <c r="T73" s="95"/>
      <c r="X73" s="96"/>
      <c r="Y73" s="280"/>
      <c r="AA73" s="270"/>
      <c r="AB73" s="273"/>
      <c r="AF73" s="357"/>
      <c r="BG73" s="357"/>
    </row>
    <row r="74" spans="3:59" s="354" customFormat="1" ht="69" customHeight="1" x14ac:dyDescent="0.2">
      <c r="C74" s="352"/>
      <c r="E74" s="377"/>
      <c r="H74" s="375"/>
      <c r="I74" s="278"/>
      <c r="N74" s="352"/>
      <c r="O74" s="352"/>
      <c r="T74" s="95"/>
      <c r="X74" s="96"/>
      <c r="Y74" s="280"/>
      <c r="AA74" s="270"/>
      <c r="AB74" s="273"/>
      <c r="AF74" s="357"/>
      <c r="BG74" s="357"/>
    </row>
    <row r="75" spans="3:59" s="354" customFormat="1" ht="69" customHeight="1" x14ac:dyDescent="0.25">
      <c r="C75" s="352"/>
      <c r="E75" s="377"/>
      <c r="H75" s="375"/>
      <c r="I75" s="148"/>
      <c r="N75" s="352"/>
      <c r="O75" s="352"/>
      <c r="P75" s="303"/>
      <c r="T75" s="95"/>
      <c r="X75" s="96"/>
      <c r="Y75" s="274"/>
      <c r="AA75" s="270"/>
      <c r="AB75" s="273"/>
      <c r="AF75" s="357"/>
      <c r="BG75" s="357"/>
    </row>
    <row r="76" spans="3:59" s="354" customFormat="1" ht="69" customHeight="1" x14ac:dyDescent="0.2">
      <c r="C76" s="352"/>
      <c r="E76" s="377"/>
      <c r="H76" s="176"/>
      <c r="I76" s="294"/>
      <c r="J76" s="145"/>
      <c r="K76" s="17"/>
      <c r="L76" s="17"/>
      <c r="N76" s="352"/>
      <c r="O76" s="352"/>
      <c r="P76" s="352"/>
      <c r="T76" s="95"/>
      <c r="U76" s="17"/>
      <c r="V76" s="301"/>
      <c r="W76" s="301"/>
      <c r="X76" s="96"/>
      <c r="Y76" s="274"/>
      <c r="AA76" s="270"/>
      <c r="AB76" s="273"/>
      <c r="AF76" s="357"/>
      <c r="BG76" s="357"/>
    </row>
    <row r="77" spans="3:59" s="354" customFormat="1" ht="69" customHeight="1" x14ac:dyDescent="0.25">
      <c r="C77" s="352"/>
      <c r="E77" s="377"/>
      <c r="H77" s="176"/>
      <c r="I77" s="278"/>
      <c r="J77" s="304"/>
      <c r="N77" s="352"/>
      <c r="O77" s="352"/>
      <c r="P77" s="352"/>
      <c r="T77" s="95"/>
      <c r="X77" s="96"/>
      <c r="AA77" s="270"/>
      <c r="AB77" s="273"/>
      <c r="AF77" s="357"/>
      <c r="BG77" s="357"/>
    </row>
    <row r="78" spans="3:59" s="354" customFormat="1" ht="69" customHeight="1" x14ac:dyDescent="0.2">
      <c r="C78" s="352"/>
      <c r="E78" s="377"/>
      <c r="H78" s="176"/>
      <c r="I78" s="305"/>
      <c r="J78" s="145"/>
      <c r="K78" s="17"/>
      <c r="L78" s="17"/>
      <c r="N78" s="352"/>
      <c r="O78" s="352"/>
      <c r="P78" s="352"/>
      <c r="T78" s="95"/>
      <c r="U78" s="17"/>
      <c r="V78" s="301"/>
      <c r="W78" s="301"/>
      <c r="X78" s="96"/>
      <c r="Y78" s="269"/>
      <c r="AA78" s="270"/>
      <c r="AB78" s="273"/>
      <c r="AF78" s="357"/>
      <c r="BG78" s="357"/>
    </row>
    <row r="79" spans="3:59" s="354" customFormat="1" ht="69" customHeight="1" x14ac:dyDescent="0.2">
      <c r="C79" s="352"/>
      <c r="E79" s="377"/>
      <c r="H79" s="176"/>
      <c r="I79" s="294"/>
      <c r="J79" s="306"/>
      <c r="K79" s="306"/>
      <c r="N79" s="352"/>
      <c r="O79" s="352"/>
      <c r="P79" s="352"/>
      <c r="T79" s="95"/>
      <c r="X79" s="96"/>
      <c r="AA79" s="270"/>
      <c r="AB79" s="273"/>
      <c r="AF79" s="357"/>
      <c r="BG79" s="357"/>
    </row>
    <row r="80" spans="3:59" s="354" customFormat="1" ht="69" customHeight="1" x14ac:dyDescent="0.2">
      <c r="C80" s="352"/>
      <c r="E80" s="384"/>
      <c r="H80" s="176"/>
      <c r="I80" s="307"/>
      <c r="K80" s="377"/>
      <c r="M80" s="308"/>
      <c r="N80" s="352"/>
      <c r="O80" s="352"/>
      <c r="P80" s="352"/>
      <c r="T80" s="95"/>
      <c r="V80" s="290"/>
      <c r="W80" s="290"/>
      <c r="X80" s="96"/>
      <c r="Y80" s="142"/>
      <c r="AA80" s="270"/>
      <c r="AB80" s="273"/>
      <c r="AF80" s="357"/>
      <c r="BG80" s="357"/>
    </row>
    <row r="81" spans="3:59" s="354" customFormat="1" ht="69" customHeight="1" x14ac:dyDescent="0.25">
      <c r="C81" s="352"/>
      <c r="E81" s="384"/>
      <c r="H81" s="176"/>
      <c r="I81" s="309"/>
      <c r="K81" s="377"/>
      <c r="M81" s="308"/>
      <c r="N81" s="352"/>
      <c r="O81" s="352"/>
      <c r="P81" s="352"/>
      <c r="T81" s="95"/>
      <c r="V81" s="290"/>
      <c r="W81" s="290"/>
      <c r="X81" s="96"/>
      <c r="Y81" s="142"/>
      <c r="AA81" s="270"/>
      <c r="AB81" s="273"/>
      <c r="AF81" s="357"/>
      <c r="BG81" s="357"/>
    </row>
    <row r="82" spans="3:59" s="354" customFormat="1" ht="69" customHeight="1" x14ac:dyDescent="0.25">
      <c r="C82" s="352"/>
      <c r="E82" s="384"/>
      <c r="H82" s="176"/>
      <c r="I82" s="309"/>
      <c r="K82" s="288"/>
      <c r="M82" s="308"/>
      <c r="N82" s="352"/>
      <c r="O82" s="352"/>
      <c r="P82" s="303"/>
      <c r="T82" s="95"/>
      <c r="V82" s="290"/>
      <c r="W82" s="290"/>
      <c r="X82" s="96"/>
      <c r="Y82" s="142"/>
      <c r="AA82" s="270"/>
      <c r="AB82" s="273"/>
      <c r="AF82" s="357"/>
      <c r="BG82" s="357"/>
    </row>
    <row r="83" spans="3:59" s="354" customFormat="1" ht="69" customHeight="1" x14ac:dyDescent="0.2">
      <c r="C83" s="352"/>
      <c r="E83" s="384"/>
      <c r="H83" s="176"/>
      <c r="I83" s="310"/>
      <c r="M83" s="308"/>
      <c r="N83" s="352"/>
      <c r="O83" s="352"/>
      <c r="P83" s="352"/>
      <c r="T83" s="95"/>
      <c r="V83" s="290"/>
      <c r="W83" s="290"/>
      <c r="X83" s="96"/>
      <c r="Y83" s="280"/>
      <c r="AA83" s="270"/>
      <c r="AB83" s="273"/>
      <c r="AF83" s="357"/>
      <c r="BG83" s="357"/>
    </row>
    <row r="84" spans="3:59" s="354" customFormat="1" ht="69" customHeight="1" x14ac:dyDescent="0.2">
      <c r="C84" s="352"/>
      <c r="E84" s="384"/>
      <c r="H84" s="176"/>
      <c r="I84" s="310"/>
      <c r="M84" s="308"/>
      <c r="N84" s="352"/>
      <c r="O84" s="352"/>
      <c r="P84" s="352"/>
      <c r="T84" s="95"/>
      <c r="V84" s="290"/>
      <c r="W84" s="290"/>
      <c r="X84" s="96"/>
      <c r="Y84" s="280"/>
      <c r="AA84" s="270"/>
      <c r="AB84" s="273"/>
      <c r="AF84" s="357"/>
      <c r="BG84" s="357"/>
    </row>
    <row r="85" spans="3:59" s="354" customFormat="1" ht="69" customHeight="1" x14ac:dyDescent="0.25">
      <c r="C85" s="352"/>
      <c r="E85" s="384"/>
      <c r="H85" s="176"/>
      <c r="I85" s="309"/>
      <c r="M85" s="308"/>
      <c r="N85" s="352"/>
      <c r="O85" s="352"/>
      <c r="P85" s="302"/>
      <c r="T85" s="95"/>
      <c r="V85" s="290"/>
      <c r="W85" s="290"/>
      <c r="X85" s="96"/>
      <c r="Y85" s="142"/>
      <c r="AA85" s="270"/>
      <c r="AB85" s="273"/>
      <c r="AF85" s="357"/>
      <c r="BG85" s="357"/>
    </row>
    <row r="86" spans="3:59" s="354" customFormat="1" ht="69" customHeight="1" x14ac:dyDescent="0.25">
      <c r="C86" s="352"/>
      <c r="E86" s="384"/>
      <c r="H86" s="176"/>
      <c r="I86" s="309"/>
      <c r="M86" s="308"/>
      <c r="N86" s="352"/>
      <c r="O86" s="352"/>
      <c r="P86" s="302"/>
      <c r="T86" s="95"/>
      <c r="V86" s="290"/>
      <c r="W86" s="290"/>
      <c r="X86" s="96"/>
      <c r="Y86" s="142"/>
      <c r="AA86" s="270"/>
      <c r="AB86" s="273"/>
      <c r="AF86" s="357"/>
      <c r="BG86" s="357"/>
    </row>
    <row r="87" spans="3:59" s="354" customFormat="1" ht="69" customHeight="1" x14ac:dyDescent="0.25">
      <c r="C87" s="352"/>
      <c r="E87" s="384"/>
      <c r="H87" s="176"/>
      <c r="I87" s="309"/>
      <c r="J87" s="145"/>
      <c r="K87" s="352"/>
      <c r="L87" s="288"/>
      <c r="M87" s="308"/>
      <c r="N87" s="352"/>
      <c r="O87" s="352"/>
      <c r="P87" s="176"/>
      <c r="S87" s="352"/>
      <c r="T87" s="95"/>
      <c r="V87" s="301"/>
      <c r="W87" s="301"/>
      <c r="X87" s="96"/>
      <c r="Y87" s="142"/>
      <c r="AA87" s="270"/>
      <c r="AB87" s="273"/>
      <c r="AF87" s="357"/>
      <c r="BG87" s="357"/>
    </row>
    <row r="88" spans="3:59" s="354" customFormat="1" ht="69" customHeight="1" x14ac:dyDescent="0.2">
      <c r="C88" s="352"/>
      <c r="E88" s="384"/>
      <c r="H88" s="176"/>
      <c r="I88" s="311"/>
      <c r="J88" s="303"/>
      <c r="K88" s="303"/>
      <c r="L88" s="303"/>
      <c r="M88" s="176"/>
      <c r="N88" s="352"/>
      <c r="O88" s="352"/>
      <c r="P88" s="352"/>
      <c r="T88" s="95"/>
      <c r="V88" s="301"/>
      <c r="W88" s="301"/>
      <c r="X88" s="96"/>
      <c r="Y88" s="280"/>
      <c r="AA88" s="270"/>
      <c r="AB88" s="273"/>
      <c r="AF88" s="357"/>
      <c r="BG88" s="357"/>
    </row>
    <row r="89" spans="3:59" s="354" customFormat="1" ht="69" customHeight="1" x14ac:dyDescent="0.25">
      <c r="C89" s="352"/>
      <c r="E89" s="384"/>
      <c r="H89" s="176"/>
      <c r="I89" s="284"/>
      <c r="J89" s="145"/>
      <c r="K89" s="176"/>
      <c r="L89" s="176"/>
      <c r="M89" s="176"/>
      <c r="N89" s="352"/>
      <c r="O89" s="352"/>
      <c r="P89" s="176"/>
      <c r="S89" s="176"/>
      <c r="T89" s="95"/>
      <c r="V89" s="301"/>
      <c r="W89" s="301"/>
      <c r="X89" s="96"/>
      <c r="Y89" s="142"/>
      <c r="AA89" s="270"/>
      <c r="AB89" s="273"/>
      <c r="AF89" s="357"/>
      <c r="BG89" s="357"/>
    </row>
    <row r="90" spans="3:59" s="354" customFormat="1" ht="69" customHeight="1" x14ac:dyDescent="0.25">
      <c r="C90" s="352"/>
      <c r="E90" s="384"/>
      <c r="H90" s="176"/>
      <c r="I90" s="284"/>
      <c r="J90" s="145"/>
      <c r="K90" s="176"/>
      <c r="L90" s="176"/>
      <c r="M90" s="176"/>
      <c r="N90" s="352"/>
      <c r="O90" s="352"/>
      <c r="P90" s="176"/>
      <c r="S90" s="176"/>
      <c r="T90" s="95"/>
      <c r="V90" s="301"/>
      <c r="W90" s="301"/>
      <c r="X90" s="96"/>
      <c r="Y90" s="176"/>
      <c r="AA90" s="270"/>
      <c r="AB90" s="273"/>
      <c r="AF90" s="357"/>
      <c r="BG90" s="357"/>
    </row>
    <row r="91" spans="3:59" s="354" customFormat="1" ht="69" customHeight="1" x14ac:dyDescent="0.25">
      <c r="C91" s="352"/>
      <c r="E91" s="384"/>
      <c r="H91" s="176"/>
      <c r="I91" s="284"/>
      <c r="J91" s="145"/>
      <c r="K91" s="176"/>
      <c r="L91" s="176"/>
      <c r="M91" s="176"/>
      <c r="N91" s="352"/>
      <c r="O91" s="352"/>
      <c r="P91" s="176"/>
      <c r="S91" s="176"/>
      <c r="T91" s="95"/>
      <c r="V91" s="301"/>
      <c r="W91" s="301"/>
      <c r="X91" s="96"/>
      <c r="Y91" s="24"/>
      <c r="AA91" s="270"/>
      <c r="AB91" s="273"/>
      <c r="AF91" s="357"/>
      <c r="BG91" s="357"/>
    </row>
    <row r="92" spans="3:59" s="354" customFormat="1" ht="69" customHeight="1" x14ac:dyDescent="0.25">
      <c r="C92" s="352"/>
      <c r="E92" s="384"/>
      <c r="H92" s="176"/>
      <c r="I92" s="284"/>
      <c r="J92" s="145"/>
      <c r="K92" s="176"/>
      <c r="L92" s="176"/>
      <c r="M92" s="176"/>
      <c r="N92" s="352"/>
      <c r="O92" s="352"/>
      <c r="P92" s="176"/>
      <c r="S92" s="176"/>
      <c r="T92" s="95"/>
      <c r="V92" s="301"/>
      <c r="W92" s="301"/>
      <c r="X92" s="96"/>
      <c r="Y92" s="24"/>
      <c r="AA92" s="270"/>
      <c r="AB92" s="273"/>
      <c r="AF92" s="357"/>
      <c r="BG92" s="357"/>
    </row>
    <row r="93" spans="3:59" s="354" customFormat="1" ht="69" customHeight="1" x14ac:dyDescent="0.25">
      <c r="C93" s="352"/>
      <c r="E93" s="384"/>
      <c r="H93" s="176"/>
      <c r="I93" s="284"/>
      <c r="J93" s="145"/>
      <c r="K93" s="176"/>
      <c r="L93" s="176"/>
      <c r="M93" s="176"/>
      <c r="N93" s="352"/>
      <c r="O93" s="352"/>
      <c r="P93" s="176"/>
      <c r="S93" s="176"/>
      <c r="T93" s="95"/>
      <c r="V93" s="301"/>
      <c r="W93" s="301"/>
      <c r="X93" s="96"/>
      <c r="Y93" s="24"/>
      <c r="AA93" s="270"/>
      <c r="AB93" s="273"/>
      <c r="AF93" s="357"/>
      <c r="BG93" s="357"/>
    </row>
    <row r="94" spans="3:59" s="354" customFormat="1" ht="69" customHeight="1" x14ac:dyDescent="0.25">
      <c r="C94" s="352"/>
      <c r="E94" s="384"/>
      <c r="H94" s="176"/>
      <c r="I94" s="284"/>
      <c r="J94" s="145"/>
      <c r="K94" s="176"/>
      <c r="L94" s="176"/>
      <c r="M94" s="176"/>
      <c r="N94" s="352"/>
      <c r="O94" s="352"/>
      <c r="P94" s="176"/>
      <c r="S94" s="176"/>
      <c r="T94" s="95"/>
      <c r="V94" s="301"/>
      <c r="W94" s="301"/>
      <c r="X94" s="96"/>
      <c r="Y94" s="176"/>
      <c r="AA94" s="270"/>
      <c r="AB94" s="273"/>
      <c r="AF94" s="357"/>
      <c r="BG94" s="357"/>
    </row>
    <row r="95" spans="3:59" s="354" customFormat="1" ht="69" customHeight="1" x14ac:dyDescent="0.25">
      <c r="C95" s="352"/>
      <c r="E95" s="377"/>
      <c r="H95" s="375"/>
      <c r="I95" s="296"/>
      <c r="J95" s="145"/>
      <c r="N95" s="352"/>
      <c r="O95" s="352"/>
      <c r="P95" s="352"/>
      <c r="T95" s="95"/>
      <c r="X95" s="96"/>
      <c r="Y95" s="176"/>
      <c r="AA95" s="270"/>
      <c r="AB95" s="273"/>
      <c r="AF95" s="357"/>
      <c r="BG95" s="357"/>
    </row>
    <row r="96" spans="3:59" s="354" customFormat="1" ht="69" customHeight="1" x14ac:dyDescent="0.25">
      <c r="C96" s="352"/>
      <c r="E96" s="377"/>
      <c r="H96" s="375"/>
      <c r="I96" s="378"/>
      <c r="N96" s="352"/>
      <c r="O96" s="352"/>
      <c r="P96" s="352"/>
      <c r="T96" s="95"/>
      <c r="X96" s="96"/>
      <c r="AA96" s="270"/>
      <c r="AB96" s="273"/>
      <c r="AF96" s="357"/>
      <c r="BG96" s="357"/>
    </row>
    <row r="97" spans="3:59" s="354" customFormat="1" ht="69" customHeight="1" x14ac:dyDescent="0.25">
      <c r="C97" s="352"/>
      <c r="E97" s="377"/>
      <c r="H97" s="375"/>
      <c r="I97" s="296"/>
      <c r="J97" s="145"/>
      <c r="K97" s="176"/>
      <c r="L97" s="176"/>
      <c r="M97" s="176"/>
      <c r="N97" s="352"/>
      <c r="O97" s="352"/>
      <c r="P97" s="176"/>
      <c r="S97" s="176"/>
      <c r="T97" s="95"/>
      <c r="V97" s="301"/>
      <c r="W97" s="301"/>
      <c r="X97" s="96"/>
      <c r="Y97" s="176"/>
      <c r="AA97" s="270"/>
      <c r="AB97" s="273"/>
      <c r="AF97" s="357"/>
      <c r="BG97" s="357"/>
    </row>
    <row r="98" spans="3:59" s="354" customFormat="1" ht="69" customHeight="1" x14ac:dyDescent="0.25">
      <c r="C98" s="352"/>
      <c r="E98" s="377"/>
      <c r="H98" s="375"/>
      <c r="I98" s="296"/>
      <c r="J98" s="145"/>
      <c r="K98" s="176"/>
      <c r="L98" s="176"/>
      <c r="M98" s="317"/>
      <c r="N98" s="352"/>
      <c r="O98" s="352"/>
      <c r="P98" s="176"/>
      <c r="S98" s="176"/>
      <c r="T98" s="95"/>
      <c r="V98" s="301"/>
      <c r="W98" s="301"/>
      <c r="X98" s="96"/>
      <c r="Y98" s="176"/>
      <c r="AA98" s="270"/>
      <c r="AB98" s="273"/>
      <c r="AF98" s="357"/>
      <c r="BG98" s="357"/>
    </row>
    <row r="99" spans="3:59" s="354" customFormat="1" ht="69" customHeight="1" x14ac:dyDescent="0.25">
      <c r="C99" s="352"/>
      <c r="E99" s="377"/>
      <c r="H99" s="375"/>
      <c r="I99" s="296"/>
      <c r="J99" s="145"/>
      <c r="K99" s="176"/>
      <c r="L99" s="176"/>
      <c r="M99" s="317"/>
      <c r="N99" s="352"/>
      <c r="O99" s="352"/>
      <c r="P99" s="176"/>
      <c r="S99" s="176"/>
      <c r="T99" s="95"/>
      <c r="V99" s="301"/>
      <c r="W99" s="301"/>
      <c r="X99" s="96"/>
      <c r="Y99" s="176"/>
      <c r="AA99" s="270"/>
      <c r="AB99" s="273"/>
      <c r="AF99" s="357"/>
      <c r="BG99" s="357"/>
    </row>
    <row r="100" spans="3:59" s="354" customFormat="1" ht="69" customHeight="1" x14ac:dyDescent="0.25">
      <c r="C100" s="352"/>
      <c r="E100" s="377"/>
      <c r="H100" s="176"/>
      <c r="I100" s="274"/>
      <c r="J100" s="145"/>
      <c r="K100" s="176"/>
      <c r="L100" s="176"/>
      <c r="M100" s="317"/>
      <c r="N100" s="352"/>
      <c r="O100" s="352"/>
      <c r="P100" s="352"/>
      <c r="S100" s="176"/>
      <c r="T100" s="95"/>
      <c r="V100" s="301"/>
      <c r="W100" s="301"/>
      <c r="X100" s="96"/>
      <c r="Y100" s="176"/>
      <c r="AA100" s="270"/>
      <c r="AB100" s="273"/>
      <c r="AF100" s="357"/>
      <c r="BG100" s="357"/>
    </row>
    <row r="101" spans="3:59" s="354" customFormat="1" ht="69" customHeight="1" x14ac:dyDescent="0.25">
      <c r="C101" s="352"/>
      <c r="E101" s="377"/>
      <c r="H101" s="176"/>
      <c r="I101" s="274"/>
      <c r="J101" s="145"/>
      <c r="K101" s="176"/>
      <c r="L101" s="176"/>
      <c r="M101" s="317"/>
      <c r="N101" s="352"/>
      <c r="O101" s="352"/>
      <c r="P101" s="352"/>
      <c r="S101" s="176"/>
      <c r="T101" s="95"/>
      <c r="V101" s="301"/>
      <c r="W101" s="301"/>
      <c r="X101" s="96"/>
      <c r="Y101" s="176"/>
      <c r="AA101" s="270"/>
      <c r="AB101" s="273"/>
      <c r="AF101" s="357"/>
      <c r="BG101" s="357"/>
    </row>
    <row r="102" spans="3:59" s="354" customFormat="1" ht="69" customHeight="1" x14ac:dyDescent="0.25">
      <c r="C102" s="352"/>
      <c r="E102" s="377"/>
      <c r="H102" s="176"/>
      <c r="I102" s="272"/>
      <c r="J102" s="145"/>
      <c r="K102" s="176"/>
      <c r="L102" s="352"/>
      <c r="M102" s="317"/>
      <c r="N102" s="352"/>
      <c r="O102" s="352"/>
      <c r="P102" s="352"/>
      <c r="S102" s="176"/>
      <c r="T102" s="95"/>
      <c r="U102" s="176"/>
      <c r="V102" s="301"/>
      <c r="W102" s="301"/>
      <c r="X102" s="96"/>
      <c r="Y102" s="176"/>
      <c r="AA102" s="270"/>
      <c r="AB102" s="273"/>
      <c r="AF102" s="357"/>
      <c r="BG102" s="357"/>
    </row>
    <row r="103" spans="3:59" s="354" customFormat="1" ht="69" customHeight="1" x14ac:dyDescent="0.25">
      <c r="C103" s="352"/>
      <c r="E103" s="377"/>
      <c r="H103" s="176"/>
      <c r="I103" s="272"/>
      <c r="J103" s="145"/>
      <c r="K103" s="176"/>
      <c r="L103" s="352"/>
      <c r="M103" s="317"/>
      <c r="N103" s="352"/>
      <c r="O103" s="352"/>
      <c r="P103" s="352"/>
      <c r="S103" s="176"/>
      <c r="T103" s="95"/>
      <c r="U103" s="176"/>
      <c r="V103" s="301"/>
      <c r="W103" s="301"/>
      <c r="X103" s="96"/>
      <c r="Y103" s="176"/>
      <c r="AA103" s="270"/>
      <c r="AB103" s="273"/>
      <c r="AF103" s="357"/>
      <c r="BG103" s="357"/>
    </row>
    <row r="104" spans="3:59" s="354" customFormat="1" ht="69" customHeight="1" x14ac:dyDescent="0.25">
      <c r="C104" s="352"/>
      <c r="E104" s="377"/>
      <c r="H104" s="176"/>
      <c r="I104" s="272"/>
      <c r="J104" s="145"/>
      <c r="K104" s="176"/>
      <c r="L104" s="352"/>
      <c r="M104" s="317"/>
      <c r="N104" s="352"/>
      <c r="O104" s="352"/>
      <c r="P104" s="352"/>
      <c r="S104" s="176"/>
      <c r="T104" s="95"/>
      <c r="U104" s="176"/>
      <c r="V104" s="301"/>
      <c r="W104" s="301"/>
      <c r="X104" s="96"/>
      <c r="Y104" s="176"/>
      <c r="AA104" s="270"/>
      <c r="AB104" s="273"/>
      <c r="AF104" s="357"/>
      <c r="BG104" s="357"/>
    </row>
    <row r="105" spans="3:59" s="354" customFormat="1" ht="69" customHeight="1" x14ac:dyDescent="0.25">
      <c r="C105" s="352"/>
      <c r="E105" s="377"/>
      <c r="H105" s="176"/>
      <c r="I105" s="272"/>
      <c r="J105" s="145"/>
      <c r="K105" s="176"/>
      <c r="L105" s="352"/>
      <c r="M105" s="317"/>
      <c r="N105" s="352"/>
      <c r="O105" s="352"/>
      <c r="P105" s="352"/>
      <c r="S105" s="176"/>
      <c r="T105" s="95"/>
      <c r="U105" s="176"/>
      <c r="V105" s="301"/>
      <c r="W105" s="301"/>
      <c r="X105" s="96"/>
      <c r="Y105" s="176"/>
      <c r="AA105" s="270"/>
      <c r="AB105" s="273"/>
      <c r="AF105" s="357"/>
      <c r="BG105" s="357"/>
    </row>
    <row r="106" spans="3:59" s="354" customFormat="1" ht="69" customHeight="1" x14ac:dyDescent="0.25">
      <c r="C106" s="352"/>
      <c r="E106" s="377"/>
      <c r="H106" s="176"/>
      <c r="I106" s="272"/>
      <c r="J106" s="145"/>
      <c r="K106" s="145"/>
      <c r="L106" s="176"/>
      <c r="M106" s="379"/>
      <c r="N106" s="352"/>
      <c r="O106" s="352"/>
      <c r="P106" s="352"/>
      <c r="S106" s="145"/>
      <c r="T106" s="95"/>
      <c r="V106" s="301"/>
      <c r="W106" s="301"/>
      <c r="X106" s="96"/>
      <c r="Y106" s="176"/>
      <c r="Z106" s="273"/>
      <c r="AA106" s="270"/>
      <c r="AB106" s="273"/>
      <c r="AF106" s="357"/>
      <c r="BG106" s="357"/>
    </row>
    <row r="107" spans="3:59" s="354" customFormat="1" ht="69" customHeight="1" x14ac:dyDescent="0.25">
      <c r="C107" s="352"/>
      <c r="E107" s="377"/>
      <c r="H107" s="176"/>
      <c r="I107" s="272"/>
      <c r="J107" s="145"/>
      <c r="K107" s="145"/>
      <c r="L107" s="145"/>
      <c r="M107" s="317"/>
      <c r="N107" s="352"/>
      <c r="O107" s="352"/>
      <c r="P107" s="352"/>
      <c r="S107" s="145"/>
      <c r="T107" s="95"/>
      <c r="V107" s="301"/>
      <c r="W107" s="301"/>
      <c r="X107" s="96"/>
      <c r="Y107" s="176"/>
      <c r="AA107" s="270"/>
      <c r="AB107" s="273"/>
      <c r="AF107" s="357"/>
      <c r="BG107" s="357"/>
    </row>
    <row r="108" spans="3:59" s="354" customFormat="1" ht="69" customHeight="1" x14ac:dyDescent="0.25">
      <c r="C108" s="352"/>
      <c r="E108" s="383"/>
      <c r="H108" s="375"/>
      <c r="I108" s="148"/>
      <c r="N108" s="352"/>
      <c r="O108" s="352"/>
      <c r="P108" s="352"/>
      <c r="T108" s="95"/>
      <c r="X108" s="96"/>
      <c r="AA108" s="270"/>
      <c r="AB108" s="273"/>
      <c r="AF108" s="357"/>
      <c r="BG108" s="357"/>
    </row>
    <row r="109" spans="3:59" s="354" customFormat="1" ht="69" customHeight="1" x14ac:dyDescent="0.25">
      <c r="C109" s="352"/>
      <c r="E109" s="383"/>
      <c r="H109" s="375"/>
      <c r="I109" s="148"/>
      <c r="N109" s="352"/>
      <c r="O109" s="352"/>
      <c r="P109" s="352"/>
      <c r="T109" s="95"/>
      <c r="X109" s="96"/>
      <c r="AA109" s="270"/>
      <c r="AB109" s="273"/>
      <c r="AF109" s="357"/>
      <c r="BG109" s="357"/>
    </row>
    <row r="110" spans="3:59" s="354" customFormat="1" ht="69" customHeight="1" x14ac:dyDescent="0.25">
      <c r="C110" s="352"/>
      <c r="E110" s="383"/>
      <c r="H110" s="375"/>
      <c r="I110" s="148"/>
      <c r="N110" s="352"/>
      <c r="O110" s="352"/>
      <c r="P110" s="352"/>
      <c r="T110" s="95"/>
      <c r="X110" s="96"/>
      <c r="AA110" s="270"/>
      <c r="AB110" s="273"/>
      <c r="AF110" s="357"/>
      <c r="BG110" s="357"/>
    </row>
    <row r="111" spans="3:59" s="354" customFormat="1" ht="69" customHeight="1" x14ac:dyDescent="0.25">
      <c r="C111" s="352"/>
      <c r="E111" s="383"/>
      <c r="H111" s="375"/>
      <c r="I111" s="148"/>
      <c r="N111" s="352"/>
      <c r="O111" s="352"/>
      <c r="P111" s="352"/>
      <c r="T111" s="95"/>
      <c r="X111" s="96"/>
      <c r="AA111" s="270"/>
      <c r="AB111" s="273"/>
      <c r="AF111" s="357"/>
      <c r="BG111" s="357"/>
    </row>
    <row r="112" spans="3:59" s="354" customFormat="1" ht="69" customHeight="1" x14ac:dyDescent="0.25">
      <c r="C112" s="352"/>
      <c r="E112" s="383"/>
      <c r="H112" s="375"/>
      <c r="I112" s="148"/>
      <c r="N112" s="352"/>
      <c r="O112" s="352"/>
      <c r="P112" s="352"/>
      <c r="T112" s="95"/>
      <c r="X112" s="96"/>
      <c r="AA112" s="270"/>
      <c r="AB112" s="273"/>
      <c r="AF112" s="357"/>
      <c r="BG112" s="357"/>
    </row>
    <row r="113" spans="3:59" s="354" customFormat="1" ht="69" customHeight="1" x14ac:dyDescent="0.25">
      <c r="C113" s="352"/>
      <c r="E113" s="377"/>
      <c r="H113" s="176"/>
      <c r="I113" s="148"/>
      <c r="J113" s="24"/>
      <c r="K113" s="24"/>
      <c r="L113" s="24"/>
      <c r="N113" s="352"/>
      <c r="O113" s="352"/>
      <c r="P113" s="109"/>
      <c r="S113" s="24"/>
      <c r="T113" s="95"/>
      <c r="V113" s="312"/>
      <c r="W113" s="18"/>
      <c r="X113" s="96"/>
      <c r="Y113" s="269"/>
      <c r="AA113" s="270"/>
      <c r="AB113" s="273"/>
      <c r="AF113" s="357"/>
      <c r="BG113" s="357"/>
    </row>
    <row r="114" spans="3:59" s="354" customFormat="1" ht="69" customHeight="1" x14ac:dyDescent="0.25">
      <c r="C114" s="352"/>
      <c r="E114" s="377"/>
      <c r="H114" s="176"/>
      <c r="I114" s="148"/>
      <c r="K114" s="24"/>
      <c r="N114" s="352"/>
      <c r="O114" s="352"/>
      <c r="P114" s="109"/>
      <c r="S114" s="24"/>
      <c r="T114" s="95"/>
      <c r="V114" s="18"/>
      <c r="W114" s="312"/>
      <c r="X114" s="96"/>
      <c r="Y114" s="269"/>
      <c r="AA114" s="270"/>
      <c r="AB114" s="273"/>
      <c r="AF114" s="357"/>
      <c r="BG114" s="357"/>
    </row>
    <row r="115" spans="3:59" s="354" customFormat="1" ht="69" customHeight="1" x14ac:dyDescent="0.25">
      <c r="C115" s="352"/>
      <c r="E115" s="377"/>
      <c r="H115" s="176"/>
      <c r="I115" s="148"/>
      <c r="K115" s="24"/>
      <c r="N115" s="352"/>
      <c r="O115" s="352"/>
      <c r="P115" s="109"/>
      <c r="S115" s="24"/>
      <c r="T115" s="95"/>
      <c r="V115" s="312"/>
      <c r="W115" s="312"/>
      <c r="X115" s="96"/>
      <c r="Y115" s="269"/>
      <c r="AA115" s="270"/>
      <c r="AB115" s="273"/>
      <c r="AF115" s="357"/>
      <c r="BG115" s="357"/>
    </row>
    <row r="116" spans="3:59" s="354" customFormat="1" ht="69" customHeight="1" x14ac:dyDescent="0.25">
      <c r="C116" s="352"/>
      <c r="E116" s="384"/>
      <c r="G116" s="949"/>
      <c r="H116" s="375"/>
      <c r="I116" s="269"/>
      <c r="J116" s="274"/>
      <c r="K116" s="274"/>
      <c r="N116" s="352"/>
      <c r="O116" s="352"/>
      <c r="P116" s="176"/>
      <c r="T116" s="95"/>
      <c r="V116" s="313"/>
      <c r="W116" s="276"/>
      <c r="X116" s="96"/>
      <c r="Y116" s="269"/>
      <c r="AA116" s="270"/>
      <c r="AB116" s="273"/>
      <c r="AF116" s="357"/>
      <c r="BG116" s="357"/>
    </row>
    <row r="117" spans="3:59" s="354" customFormat="1" ht="69" customHeight="1" x14ac:dyDescent="0.25">
      <c r="C117" s="352"/>
      <c r="E117" s="384"/>
      <c r="G117" s="949"/>
      <c r="H117" s="375"/>
      <c r="I117" s="314"/>
      <c r="J117" s="314"/>
      <c r="K117" s="315"/>
      <c r="N117" s="352"/>
      <c r="O117" s="352"/>
      <c r="P117" s="176"/>
      <c r="T117" s="95"/>
      <c r="V117" s="313"/>
      <c r="W117" s="276"/>
      <c r="X117" s="96"/>
      <c r="Y117" s="269"/>
      <c r="AA117" s="270"/>
      <c r="AB117" s="273"/>
      <c r="AF117" s="357"/>
      <c r="BG117" s="357"/>
    </row>
    <row r="118" spans="3:59" s="354" customFormat="1" ht="69" customHeight="1" x14ac:dyDescent="0.25">
      <c r="C118" s="352"/>
      <c r="E118" s="384"/>
      <c r="G118" s="949"/>
      <c r="H118" s="375"/>
      <c r="I118" s="314"/>
      <c r="J118" s="314"/>
      <c r="K118" s="315"/>
      <c r="N118" s="352"/>
      <c r="O118" s="352"/>
      <c r="P118" s="176"/>
      <c r="T118" s="95"/>
      <c r="V118" s="313"/>
      <c r="W118" s="276"/>
      <c r="X118" s="96"/>
      <c r="Y118" s="269"/>
      <c r="AA118" s="270"/>
      <c r="AB118" s="273"/>
      <c r="AF118" s="357"/>
      <c r="BG118" s="357"/>
    </row>
    <row r="119" spans="3:59" s="354" customFormat="1" ht="69" customHeight="1" x14ac:dyDescent="0.25">
      <c r="C119" s="352"/>
      <c r="E119" s="384"/>
      <c r="G119" s="949"/>
      <c r="H119" s="375"/>
      <c r="I119" s="287"/>
      <c r="J119" s="316"/>
      <c r="K119" s="274"/>
      <c r="N119" s="352"/>
      <c r="O119" s="352"/>
      <c r="P119" s="317"/>
      <c r="T119" s="95"/>
      <c r="V119" s="271"/>
      <c r="W119" s="272"/>
      <c r="X119" s="96"/>
      <c r="Y119" s="269"/>
      <c r="AA119" s="270"/>
      <c r="AB119" s="273"/>
      <c r="AF119" s="357"/>
      <c r="BG119" s="357"/>
    </row>
    <row r="120" spans="3:59" s="354" customFormat="1" ht="69" customHeight="1" x14ac:dyDescent="0.25">
      <c r="C120" s="352"/>
      <c r="E120" s="384"/>
      <c r="G120" s="949"/>
      <c r="H120" s="375"/>
      <c r="I120" s="287"/>
      <c r="J120" s="293"/>
      <c r="K120" s="293"/>
      <c r="N120" s="352"/>
      <c r="O120" s="352"/>
      <c r="P120" s="176"/>
      <c r="T120" s="95"/>
      <c r="V120" s="313"/>
      <c r="W120" s="276"/>
      <c r="X120" s="96"/>
      <c r="Y120" s="269"/>
      <c r="AA120" s="270"/>
      <c r="AB120" s="273"/>
      <c r="AF120" s="357"/>
      <c r="BG120" s="357"/>
    </row>
    <row r="121" spans="3:59" s="354" customFormat="1" ht="69" customHeight="1" x14ac:dyDescent="0.25">
      <c r="C121" s="352"/>
      <c r="E121" s="384"/>
      <c r="G121" s="949"/>
      <c r="H121" s="375"/>
      <c r="I121" s="287"/>
      <c r="J121" s="293"/>
      <c r="K121" s="274"/>
      <c r="N121" s="352"/>
      <c r="O121" s="352"/>
      <c r="P121" s="176"/>
      <c r="T121" s="95"/>
      <c r="V121" s="313"/>
      <c r="W121" s="276"/>
      <c r="X121" s="96"/>
      <c r="Y121" s="269"/>
      <c r="AA121" s="270"/>
      <c r="AB121" s="273"/>
      <c r="AF121" s="357"/>
      <c r="BG121" s="357"/>
    </row>
    <row r="122" spans="3:59" s="354" customFormat="1" ht="69" customHeight="1" x14ac:dyDescent="0.25">
      <c r="C122" s="352"/>
      <c r="E122" s="384"/>
      <c r="G122" s="949"/>
      <c r="H122" s="375"/>
      <c r="I122" s="287"/>
      <c r="J122" s="284"/>
      <c r="K122" s="274"/>
      <c r="N122" s="352"/>
      <c r="O122" s="352"/>
      <c r="P122" s="176"/>
      <c r="T122" s="95"/>
      <c r="V122" s="313"/>
      <c r="W122" s="276"/>
      <c r="X122" s="96"/>
      <c r="Y122" s="269"/>
      <c r="AA122" s="270"/>
      <c r="AB122" s="273"/>
      <c r="AF122" s="357"/>
      <c r="BG122" s="357"/>
    </row>
    <row r="123" spans="3:59" s="354" customFormat="1" ht="69" customHeight="1" x14ac:dyDescent="0.25">
      <c r="C123" s="352"/>
      <c r="E123" s="384"/>
      <c r="G123" s="949"/>
      <c r="H123" s="375"/>
      <c r="I123" s="287"/>
      <c r="J123" s="293"/>
      <c r="K123" s="274"/>
      <c r="N123" s="352"/>
      <c r="O123" s="352"/>
      <c r="P123" s="176"/>
      <c r="T123" s="95"/>
      <c r="V123" s="313"/>
      <c r="W123" s="276"/>
      <c r="X123" s="96"/>
      <c r="Y123" s="269"/>
      <c r="AA123" s="270"/>
      <c r="AB123" s="273"/>
      <c r="AF123" s="357"/>
      <c r="BG123" s="357"/>
    </row>
    <row r="124" spans="3:59" s="354" customFormat="1" ht="69" customHeight="1" x14ac:dyDescent="0.2">
      <c r="C124" s="352"/>
      <c r="E124" s="384"/>
      <c r="H124" s="375"/>
      <c r="I124" s="318"/>
      <c r="J124" s="274"/>
      <c r="K124" s="274"/>
      <c r="N124" s="352"/>
      <c r="O124" s="352"/>
      <c r="P124" s="176"/>
      <c r="T124" s="95"/>
      <c r="V124" s="313"/>
      <c r="W124" s="319"/>
      <c r="X124" s="96"/>
      <c r="Y124" s="269"/>
      <c r="AA124" s="270"/>
      <c r="AB124" s="273"/>
      <c r="AF124" s="357"/>
      <c r="BG124" s="357"/>
    </row>
    <row r="125" spans="3:59" s="354" customFormat="1" ht="69" customHeight="1" x14ac:dyDescent="0.25">
      <c r="C125" s="352"/>
      <c r="E125" s="384"/>
      <c r="H125" s="375"/>
      <c r="I125" s="269"/>
      <c r="J125" s="274"/>
      <c r="K125" s="274"/>
      <c r="N125" s="352"/>
      <c r="O125" s="352"/>
      <c r="P125" s="176"/>
      <c r="T125" s="95"/>
      <c r="V125" s="313"/>
      <c r="W125" s="313"/>
      <c r="X125" s="96"/>
      <c r="Y125" s="269"/>
      <c r="AA125" s="270"/>
      <c r="AB125" s="273"/>
      <c r="AF125" s="357"/>
      <c r="BG125" s="357"/>
    </row>
    <row r="126" spans="3:59" s="354" customFormat="1" ht="69" customHeight="1" x14ac:dyDescent="0.25">
      <c r="C126" s="352"/>
      <c r="E126" s="384"/>
      <c r="H126" s="375"/>
      <c r="I126" s="269"/>
      <c r="J126" s="274"/>
      <c r="K126" s="274"/>
      <c r="N126" s="352"/>
      <c r="O126" s="352"/>
      <c r="P126" s="176"/>
      <c r="T126" s="95"/>
      <c r="V126" s="313"/>
      <c r="W126" s="319"/>
      <c r="X126" s="96"/>
      <c r="Y126" s="269"/>
      <c r="AA126" s="270"/>
      <c r="AB126" s="273"/>
      <c r="AF126" s="357"/>
      <c r="BG126" s="357"/>
    </row>
    <row r="127" spans="3:59" s="354" customFormat="1" ht="69" customHeight="1" x14ac:dyDescent="0.25">
      <c r="C127" s="352"/>
      <c r="E127" s="385"/>
      <c r="H127" s="176"/>
      <c r="I127" s="353"/>
      <c r="K127" s="15"/>
      <c r="N127" s="352"/>
      <c r="O127" s="352"/>
      <c r="P127" s="352"/>
      <c r="T127" s="95"/>
      <c r="X127" s="96"/>
      <c r="AA127" s="270"/>
      <c r="AB127" s="273"/>
      <c r="AF127" s="357"/>
      <c r="BG127" s="357"/>
    </row>
    <row r="128" spans="3:59" s="354" customFormat="1" ht="69" customHeight="1" x14ac:dyDescent="0.25">
      <c r="C128" s="352"/>
      <c r="E128" s="385"/>
      <c r="H128" s="176"/>
      <c r="I128" s="353"/>
      <c r="K128" s="15"/>
      <c r="N128" s="352"/>
      <c r="O128" s="352"/>
      <c r="P128" s="352"/>
      <c r="T128" s="95"/>
      <c r="X128" s="96"/>
      <c r="AA128" s="270"/>
      <c r="AB128" s="273"/>
      <c r="AF128" s="357"/>
      <c r="BG128" s="357"/>
    </row>
    <row r="129" spans="3:59" s="354" customFormat="1" ht="69" customHeight="1" x14ac:dyDescent="0.25">
      <c r="C129" s="352"/>
      <c r="E129" s="385"/>
      <c r="H129" s="176"/>
      <c r="I129" s="284"/>
      <c r="K129" s="15"/>
      <c r="N129" s="352"/>
      <c r="O129" s="352"/>
      <c r="P129" s="352"/>
      <c r="T129" s="95"/>
      <c r="X129" s="96"/>
      <c r="AA129" s="270"/>
      <c r="AB129" s="273"/>
      <c r="AF129" s="357"/>
      <c r="BG129" s="357"/>
    </row>
    <row r="130" spans="3:59" s="354" customFormat="1" ht="69" customHeight="1" x14ac:dyDescent="0.25">
      <c r="C130" s="352"/>
      <c r="E130" s="385"/>
      <c r="H130" s="176"/>
      <c r="I130" s="284"/>
      <c r="K130" s="15"/>
      <c r="N130" s="352"/>
      <c r="O130" s="352"/>
      <c r="P130" s="352"/>
      <c r="T130" s="95"/>
      <c r="X130" s="96"/>
      <c r="AA130" s="270"/>
      <c r="AB130" s="273"/>
      <c r="AF130" s="357"/>
      <c r="BG130" s="357"/>
    </row>
    <row r="131" spans="3:59" s="354" customFormat="1" ht="69" customHeight="1" x14ac:dyDescent="0.25">
      <c r="C131" s="352"/>
      <c r="E131" s="385"/>
      <c r="H131" s="176"/>
      <c r="I131" s="284"/>
      <c r="N131" s="352"/>
      <c r="O131" s="352"/>
      <c r="P131" s="352"/>
      <c r="T131" s="95"/>
      <c r="X131" s="96"/>
      <c r="AA131" s="270"/>
      <c r="AB131" s="273"/>
      <c r="AF131" s="357"/>
      <c r="BG131" s="357"/>
    </row>
    <row r="132" spans="3:59" s="354" customFormat="1" ht="69" customHeight="1" x14ac:dyDescent="0.25">
      <c r="C132" s="352"/>
      <c r="E132" s="385"/>
      <c r="H132" s="176"/>
      <c r="I132" s="287"/>
      <c r="N132" s="352"/>
      <c r="O132" s="352"/>
      <c r="P132" s="352"/>
      <c r="T132" s="95"/>
      <c r="X132" s="96"/>
      <c r="AA132" s="270"/>
      <c r="AB132" s="273"/>
      <c r="AF132" s="357"/>
      <c r="BG132" s="357"/>
    </row>
    <row r="133" spans="3:59" s="354" customFormat="1" ht="69" customHeight="1" x14ac:dyDescent="0.25">
      <c r="C133" s="352"/>
      <c r="E133" s="385"/>
      <c r="H133" s="176"/>
      <c r="I133" s="284"/>
      <c r="N133" s="352"/>
      <c r="O133" s="352"/>
      <c r="P133" s="352"/>
      <c r="T133" s="95"/>
      <c r="X133" s="96"/>
      <c r="AA133" s="270"/>
      <c r="AB133" s="273"/>
      <c r="AF133" s="357"/>
      <c r="BG133" s="357"/>
    </row>
    <row r="134" spans="3:59" s="354" customFormat="1" ht="69" customHeight="1" x14ac:dyDescent="0.25">
      <c r="C134" s="352"/>
      <c r="E134" s="385"/>
      <c r="H134" s="380"/>
      <c r="I134" s="284"/>
      <c r="N134" s="352"/>
      <c r="O134" s="352"/>
      <c r="P134" s="352"/>
      <c r="T134" s="95"/>
      <c r="X134" s="96"/>
      <c r="AA134" s="270"/>
      <c r="AB134" s="273"/>
      <c r="AF134" s="357"/>
      <c r="BG134" s="357"/>
    </row>
    <row r="135" spans="3:59" s="354" customFormat="1" ht="69" customHeight="1" x14ac:dyDescent="0.25">
      <c r="C135" s="352"/>
      <c r="E135" s="385"/>
      <c r="H135" s="176"/>
      <c r="I135" s="284"/>
      <c r="N135" s="352"/>
      <c r="O135" s="352"/>
      <c r="P135" s="352"/>
      <c r="T135" s="95"/>
      <c r="X135" s="96"/>
      <c r="AA135" s="270"/>
      <c r="AB135" s="273"/>
      <c r="AF135" s="357"/>
      <c r="BG135" s="357"/>
    </row>
    <row r="136" spans="3:59" s="354" customFormat="1" ht="69" customHeight="1" x14ac:dyDescent="0.25">
      <c r="C136" s="352"/>
      <c r="E136" s="385"/>
      <c r="H136" s="176"/>
      <c r="I136" s="284"/>
      <c r="N136" s="352"/>
      <c r="O136" s="352"/>
      <c r="P136" s="352"/>
      <c r="T136" s="95"/>
      <c r="X136" s="96"/>
      <c r="AA136" s="270"/>
      <c r="AB136" s="273"/>
      <c r="AF136" s="357"/>
      <c r="BG136" s="357"/>
    </row>
    <row r="137" spans="3:59" s="354" customFormat="1" ht="69" customHeight="1" x14ac:dyDescent="0.25">
      <c r="C137" s="352"/>
      <c r="E137" s="385"/>
      <c r="H137" s="176"/>
      <c r="I137" s="284"/>
      <c r="N137" s="352"/>
      <c r="O137" s="352"/>
      <c r="P137" s="352"/>
      <c r="T137" s="95"/>
      <c r="X137" s="96"/>
      <c r="AA137" s="270"/>
      <c r="AB137" s="273"/>
      <c r="AF137" s="357"/>
      <c r="BG137" s="357"/>
    </row>
    <row r="138" spans="3:59" s="354" customFormat="1" ht="69" customHeight="1" x14ac:dyDescent="0.25">
      <c r="C138" s="352"/>
      <c r="E138" s="384"/>
      <c r="H138" s="176"/>
      <c r="I138" s="148"/>
      <c r="N138" s="352"/>
      <c r="O138" s="352"/>
      <c r="P138" s="352"/>
      <c r="T138" s="95"/>
      <c r="X138" s="96"/>
      <c r="AA138" s="270"/>
      <c r="AB138" s="273"/>
      <c r="AF138" s="357"/>
      <c r="BG138" s="357"/>
    </row>
    <row r="139" spans="3:59" s="354" customFormat="1" ht="69" customHeight="1" x14ac:dyDescent="0.25">
      <c r="C139" s="352"/>
      <c r="E139" s="384"/>
      <c r="H139" s="176"/>
      <c r="I139" s="148"/>
      <c r="N139" s="352"/>
      <c r="O139" s="352"/>
      <c r="P139" s="352"/>
      <c r="T139" s="95"/>
      <c r="X139" s="96"/>
      <c r="AA139" s="270"/>
      <c r="AB139" s="273"/>
      <c r="AF139" s="357"/>
      <c r="BG139" s="357"/>
    </row>
    <row r="140" spans="3:59" s="354" customFormat="1" ht="69" customHeight="1" x14ac:dyDescent="0.25">
      <c r="C140" s="352"/>
      <c r="E140" s="384"/>
      <c r="H140" s="176"/>
      <c r="I140" s="284"/>
      <c r="N140" s="352"/>
      <c r="O140" s="352"/>
      <c r="P140" s="352"/>
      <c r="T140" s="95"/>
      <c r="X140" s="96"/>
      <c r="AA140" s="270"/>
      <c r="AB140" s="273"/>
      <c r="AF140" s="357"/>
      <c r="BG140" s="357"/>
    </row>
    <row r="141" spans="3:59" s="354" customFormat="1" ht="69" customHeight="1" x14ac:dyDescent="0.25">
      <c r="C141" s="352"/>
      <c r="E141" s="384"/>
      <c r="H141" s="176"/>
      <c r="I141" s="148"/>
      <c r="N141" s="352"/>
      <c r="O141" s="352"/>
      <c r="P141" s="352"/>
      <c r="T141" s="95"/>
      <c r="X141" s="96"/>
      <c r="AA141" s="270"/>
      <c r="AB141" s="273"/>
      <c r="AF141" s="357"/>
      <c r="BG141" s="357"/>
    </row>
    <row r="142" spans="3:59" s="354" customFormat="1" ht="69" customHeight="1" x14ac:dyDescent="0.25">
      <c r="C142" s="352"/>
      <c r="E142" s="384"/>
      <c r="H142" s="176"/>
      <c r="I142" s="284"/>
      <c r="N142" s="352"/>
      <c r="O142" s="352"/>
      <c r="P142" s="352"/>
      <c r="T142" s="95"/>
      <c r="X142" s="96"/>
      <c r="AA142" s="270"/>
      <c r="AB142" s="273"/>
      <c r="AF142" s="357"/>
      <c r="BG142" s="357"/>
    </row>
    <row r="143" spans="3:59" s="354" customFormat="1" ht="69" customHeight="1" x14ac:dyDescent="0.25">
      <c r="C143" s="352"/>
      <c r="E143" s="384"/>
      <c r="H143" s="176"/>
      <c r="I143" s="148"/>
      <c r="N143" s="352"/>
      <c r="O143" s="352"/>
      <c r="P143" s="352"/>
      <c r="T143" s="95"/>
      <c r="X143" s="96"/>
      <c r="AA143" s="270"/>
      <c r="AB143" s="273"/>
      <c r="AF143" s="357"/>
      <c r="BG143" s="357"/>
    </row>
    <row r="144" spans="3:59" s="354" customFormat="1" ht="69" customHeight="1" x14ac:dyDescent="0.25">
      <c r="C144" s="352"/>
      <c r="E144" s="384"/>
      <c r="H144" s="176"/>
      <c r="I144" s="284"/>
      <c r="N144" s="352"/>
      <c r="O144" s="352"/>
      <c r="P144" s="352"/>
      <c r="T144" s="95"/>
      <c r="X144" s="96"/>
      <c r="AA144" s="270"/>
      <c r="AB144" s="273"/>
      <c r="AF144" s="357"/>
      <c r="BG144" s="357"/>
    </row>
    <row r="145" spans="3:59" s="354" customFormat="1" ht="69" customHeight="1" x14ac:dyDescent="0.25">
      <c r="C145" s="352"/>
      <c r="E145" s="384"/>
      <c r="H145" s="176"/>
      <c r="I145" s="148"/>
      <c r="N145" s="352"/>
      <c r="O145" s="352"/>
      <c r="P145" s="352"/>
      <c r="T145" s="95"/>
      <c r="X145" s="96"/>
      <c r="AA145" s="270"/>
      <c r="AB145" s="273"/>
      <c r="AF145" s="357"/>
      <c r="BG145" s="357"/>
    </row>
    <row r="146" spans="3:59" s="354" customFormat="1" ht="69" customHeight="1" x14ac:dyDescent="0.25">
      <c r="C146" s="352"/>
      <c r="E146" s="384"/>
      <c r="H146" s="176"/>
      <c r="I146" s="148"/>
      <c r="N146" s="352"/>
      <c r="O146" s="352"/>
      <c r="P146" s="352"/>
      <c r="T146" s="95"/>
      <c r="X146" s="96"/>
      <c r="AA146" s="270"/>
      <c r="AB146" s="273"/>
      <c r="AF146" s="357"/>
      <c r="BG146" s="357"/>
    </row>
    <row r="147" spans="3:59" s="354" customFormat="1" ht="69" customHeight="1" x14ac:dyDescent="0.25">
      <c r="C147" s="352"/>
      <c r="E147" s="386"/>
      <c r="H147" s="375"/>
      <c r="I147" s="320"/>
      <c r="J147" s="320"/>
      <c r="K147" s="176"/>
      <c r="L147" s="176"/>
      <c r="M147" s="317"/>
      <c r="N147" s="352"/>
      <c r="O147" s="352"/>
      <c r="P147" s="324"/>
      <c r="T147" s="95"/>
      <c r="V147" s="321"/>
      <c r="W147" s="322"/>
      <c r="X147" s="96"/>
      <c r="Y147" s="269"/>
      <c r="AA147" s="270"/>
      <c r="AB147" s="273"/>
      <c r="AF147" s="357"/>
      <c r="BG147" s="357"/>
    </row>
    <row r="148" spans="3:59" s="354" customFormat="1" ht="69" customHeight="1" x14ac:dyDescent="0.25">
      <c r="C148" s="352"/>
      <c r="E148" s="386"/>
      <c r="G148" s="949"/>
      <c r="H148" s="375"/>
      <c r="I148" s="320"/>
      <c r="J148" s="355"/>
      <c r="K148" s="176"/>
      <c r="L148" s="317"/>
      <c r="M148" s="317"/>
      <c r="N148" s="352"/>
      <c r="O148" s="352"/>
      <c r="P148" s="324"/>
      <c r="T148" s="95"/>
      <c r="W148" s="322"/>
      <c r="X148" s="96"/>
      <c r="Y148" s="269"/>
      <c r="AA148" s="270"/>
      <c r="AB148" s="273"/>
      <c r="AF148" s="357"/>
      <c r="BG148" s="357"/>
    </row>
    <row r="149" spans="3:59" s="354" customFormat="1" ht="69" customHeight="1" x14ac:dyDescent="0.25">
      <c r="C149" s="352"/>
      <c r="E149" s="386"/>
      <c r="G149" s="949"/>
      <c r="H149" s="375"/>
      <c r="I149" s="176"/>
      <c r="J149" s="355"/>
      <c r="K149" s="176"/>
      <c r="L149" s="176"/>
      <c r="M149" s="317"/>
      <c r="N149" s="352"/>
      <c r="O149" s="352"/>
      <c r="P149" s="324"/>
      <c r="T149" s="95"/>
      <c r="W149" s="322"/>
      <c r="X149" s="96"/>
      <c r="Y149" s="269"/>
      <c r="AA149" s="270"/>
      <c r="AB149" s="273"/>
      <c r="AF149" s="357"/>
      <c r="BG149" s="357"/>
    </row>
    <row r="150" spans="3:59" s="354" customFormat="1" ht="69" customHeight="1" x14ac:dyDescent="0.25">
      <c r="C150" s="352"/>
      <c r="E150" s="386"/>
      <c r="G150" s="949"/>
      <c r="H150" s="375"/>
      <c r="I150" s="176"/>
      <c r="J150" s="355"/>
      <c r="K150" s="176"/>
      <c r="L150" s="176"/>
      <c r="M150" s="317"/>
      <c r="N150" s="352"/>
      <c r="O150" s="352"/>
      <c r="P150" s="324"/>
      <c r="T150" s="95"/>
      <c r="W150" s="322"/>
      <c r="X150" s="96"/>
      <c r="Y150" s="269"/>
      <c r="AA150" s="270"/>
      <c r="AB150" s="273"/>
      <c r="AF150" s="357"/>
      <c r="BG150" s="357"/>
    </row>
    <row r="151" spans="3:59" s="354" customFormat="1" ht="69" customHeight="1" x14ac:dyDescent="0.25">
      <c r="C151" s="352"/>
      <c r="E151" s="386"/>
      <c r="H151" s="375"/>
      <c r="I151" s="320"/>
      <c r="J151" s="176"/>
      <c r="K151" s="176"/>
      <c r="L151" s="176"/>
      <c r="M151" s="317"/>
      <c r="N151" s="352"/>
      <c r="O151" s="352"/>
      <c r="P151" s="324"/>
      <c r="T151" s="95"/>
      <c r="W151" s="322"/>
      <c r="X151" s="96"/>
      <c r="Y151" s="269"/>
      <c r="AA151" s="270"/>
      <c r="AB151" s="273"/>
      <c r="AF151" s="357"/>
      <c r="BG151" s="357"/>
    </row>
    <row r="152" spans="3:59" s="354" customFormat="1" ht="69" customHeight="1" x14ac:dyDescent="0.25">
      <c r="C152" s="352"/>
      <c r="E152" s="386"/>
      <c r="H152" s="375"/>
      <c r="I152" s="176"/>
      <c r="J152" s="176"/>
      <c r="K152" s="176"/>
      <c r="L152" s="176"/>
      <c r="M152" s="317"/>
      <c r="N152" s="352"/>
      <c r="O152" s="352"/>
      <c r="P152" s="324"/>
      <c r="T152" s="95"/>
      <c r="W152" s="322"/>
      <c r="X152" s="96"/>
      <c r="Y152" s="269"/>
      <c r="AA152" s="270"/>
      <c r="AB152" s="273"/>
      <c r="AF152" s="357"/>
      <c r="BG152" s="357"/>
    </row>
    <row r="153" spans="3:59" s="354" customFormat="1" ht="69" customHeight="1" x14ac:dyDescent="0.25">
      <c r="C153" s="352"/>
      <c r="E153" s="386"/>
      <c r="H153" s="375"/>
      <c r="I153" s="323"/>
      <c r="J153" s="323"/>
      <c r="K153" s="323"/>
      <c r="L153" s="323"/>
      <c r="M153" s="324"/>
      <c r="N153" s="352"/>
      <c r="O153" s="352"/>
      <c r="P153" s="324"/>
      <c r="T153" s="95"/>
      <c r="W153" s="322"/>
      <c r="X153" s="96"/>
      <c r="Y153" s="269"/>
      <c r="AA153" s="270"/>
      <c r="AB153" s="273"/>
      <c r="AF153" s="357"/>
      <c r="BG153" s="357"/>
    </row>
    <row r="154" spans="3:59" s="354" customFormat="1" ht="69" customHeight="1" x14ac:dyDescent="0.25">
      <c r="C154" s="352"/>
      <c r="E154" s="386"/>
      <c r="H154" s="375"/>
      <c r="I154" s="324"/>
      <c r="J154" s="324"/>
      <c r="K154" s="324"/>
      <c r="L154" s="324"/>
      <c r="M154" s="324"/>
      <c r="N154" s="352"/>
      <c r="O154" s="352"/>
      <c r="P154" s="324"/>
      <c r="T154" s="95"/>
      <c r="W154" s="325"/>
      <c r="X154" s="96"/>
      <c r="Y154" s="269"/>
      <c r="AA154" s="270"/>
      <c r="AB154" s="273"/>
      <c r="AF154" s="357"/>
      <c r="BG154" s="357"/>
    </row>
    <row r="155" spans="3:59" s="354" customFormat="1" ht="69" customHeight="1" x14ac:dyDescent="0.25">
      <c r="C155" s="352"/>
      <c r="E155" s="382"/>
      <c r="H155" s="176"/>
      <c r="I155" s="293"/>
      <c r="N155" s="352"/>
      <c r="O155" s="352"/>
      <c r="P155" s="352"/>
      <c r="T155" s="95"/>
      <c r="X155" s="96"/>
      <c r="Y155" s="274"/>
      <c r="AA155" s="270"/>
      <c r="AB155" s="273"/>
      <c r="AF155" s="357"/>
      <c r="BG155" s="357"/>
    </row>
    <row r="156" spans="3:59" s="354" customFormat="1" ht="69" customHeight="1" x14ac:dyDescent="0.25">
      <c r="C156" s="352"/>
      <c r="E156" s="382"/>
      <c r="H156" s="176"/>
      <c r="I156" s="293"/>
      <c r="N156" s="352"/>
      <c r="O156" s="352"/>
      <c r="P156" s="352"/>
      <c r="T156" s="95"/>
      <c r="X156" s="96"/>
      <c r="Y156" s="274"/>
      <c r="AA156" s="270"/>
      <c r="AB156" s="273"/>
      <c r="AF156" s="357"/>
      <c r="BG156" s="357"/>
    </row>
    <row r="157" spans="3:59" s="354" customFormat="1" ht="69" customHeight="1" x14ac:dyDescent="0.25">
      <c r="C157" s="352"/>
      <c r="E157" s="382"/>
      <c r="H157" s="176"/>
      <c r="I157" s="293"/>
      <c r="N157" s="352"/>
      <c r="O157" s="352"/>
      <c r="P157" s="352"/>
      <c r="T157" s="95"/>
      <c r="X157" s="96"/>
      <c r="Y157" s="274"/>
      <c r="AA157" s="270"/>
      <c r="AB157" s="273"/>
      <c r="AF157" s="357"/>
      <c r="BG157" s="357"/>
    </row>
    <row r="158" spans="3:59" s="354" customFormat="1" ht="69" customHeight="1" x14ac:dyDescent="0.25">
      <c r="C158" s="352"/>
      <c r="E158" s="382"/>
      <c r="H158" s="176"/>
      <c r="I158" s="293"/>
      <c r="N158" s="352"/>
      <c r="O158" s="352"/>
      <c r="P158" s="352"/>
      <c r="T158" s="95"/>
      <c r="X158" s="96"/>
      <c r="Y158" s="274"/>
      <c r="AA158" s="270"/>
      <c r="AB158" s="273"/>
      <c r="AF158" s="357"/>
      <c r="BG158" s="357"/>
    </row>
    <row r="159" spans="3:59" s="354" customFormat="1" ht="69" customHeight="1" x14ac:dyDescent="0.25">
      <c r="C159" s="352"/>
      <c r="E159" s="382"/>
      <c r="H159" s="176"/>
      <c r="I159" s="293"/>
      <c r="N159" s="352"/>
      <c r="O159" s="352"/>
      <c r="P159" s="352"/>
      <c r="T159" s="95"/>
      <c r="X159" s="96"/>
      <c r="Y159" s="326"/>
      <c r="AA159" s="270"/>
      <c r="AB159" s="273"/>
      <c r="AF159" s="357"/>
      <c r="BG159" s="357"/>
    </row>
    <row r="160" spans="3:59" s="354" customFormat="1" ht="69" customHeight="1" x14ac:dyDescent="0.25">
      <c r="C160" s="352"/>
      <c r="E160" s="382"/>
      <c r="H160" s="176"/>
      <c r="I160" s="293"/>
      <c r="N160" s="352"/>
      <c r="O160" s="352"/>
      <c r="P160" s="352"/>
      <c r="T160" s="95"/>
      <c r="X160" s="96"/>
      <c r="Y160" s="274"/>
      <c r="AA160" s="270"/>
      <c r="AB160" s="273"/>
      <c r="AF160" s="357"/>
      <c r="BG160" s="357"/>
    </row>
    <row r="161" spans="3:59" s="354" customFormat="1" ht="69" customHeight="1" x14ac:dyDescent="0.25">
      <c r="C161" s="352"/>
      <c r="E161" s="382"/>
      <c r="H161" s="176"/>
      <c r="I161" s="293"/>
      <c r="N161" s="352"/>
      <c r="O161" s="352"/>
      <c r="P161" s="352"/>
      <c r="T161" s="95"/>
      <c r="X161" s="96"/>
      <c r="Y161" s="274"/>
      <c r="AA161" s="270"/>
      <c r="AB161" s="273"/>
      <c r="AF161" s="357"/>
      <c r="BG161" s="357"/>
    </row>
    <row r="162" spans="3:59" s="354" customFormat="1" ht="69" customHeight="1" x14ac:dyDescent="0.25">
      <c r="C162" s="352"/>
      <c r="E162" s="382"/>
      <c r="H162" s="176"/>
      <c r="I162" s="293"/>
      <c r="N162" s="352"/>
      <c r="O162" s="352"/>
      <c r="P162" s="352"/>
      <c r="T162" s="95"/>
      <c r="X162" s="96"/>
      <c r="Y162" s="274"/>
      <c r="AA162" s="270"/>
      <c r="AB162" s="273"/>
      <c r="AF162" s="357"/>
      <c r="BG162" s="357"/>
    </row>
    <row r="163" spans="3:59" s="354" customFormat="1" ht="69" customHeight="1" x14ac:dyDescent="0.25">
      <c r="C163" s="352"/>
      <c r="E163" s="382"/>
      <c r="H163" s="176"/>
      <c r="I163" s="274"/>
      <c r="N163" s="352"/>
      <c r="O163" s="352"/>
      <c r="P163" s="352"/>
      <c r="T163" s="95"/>
      <c r="X163" s="96"/>
      <c r="Y163" s="274"/>
      <c r="AA163" s="270"/>
      <c r="AB163" s="273"/>
      <c r="AF163" s="357"/>
      <c r="BG163" s="357"/>
    </row>
    <row r="164" spans="3:59" s="354" customFormat="1" ht="69" customHeight="1" x14ac:dyDescent="0.25">
      <c r="C164" s="352"/>
      <c r="E164" s="382"/>
      <c r="H164" s="176"/>
      <c r="I164" s="274"/>
      <c r="N164" s="352"/>
      <c r="O164" s="352"/>
      <c r="P164" s="352"/>
      <c r="T164" s="95"/>
      <c r="X164" s="96"/>
      <c r="Y164" s="274"/>
      <c r="AA164" s="270"/>
      <c r="AB164" s="273"/>
      <c r="AF164" s="357"/>
      <c r="BG164" s="357"/>
    </row>
    <row r="165" spans="3:59" s="354" customFormat="1" ht="69" customHeight="1" x14ac:dyDescent="0.25">
      <c r="C165" s="352"/>
      <c r="E165" s="382"/>
      <c r="H165" s="176"/>
      <c r="I165" s="293"/>
      <c r="N165" s="352"/>
      <c r="O165" s="352"/>
      <c r="P165" s="352"/>
      <c r="T165" s="95"/>
      <c r="X165" s="96"/>
      <c r="Y165" s="274"/>
      <c r="AA165" s="270"/>
      <c r="AB165" s="273"/>
      <c r="AF165" s="357"/>
      <c r="BG165" s="357"/>
    </row>
    <row r="166" spans="3:59" s="354" customFormat="1" ht="69" customHeight="1" x14ac:dyDescent="0.25">
      <c r="C166" s="352"/>
      <c r="E166" s="382"/>
      <c r="H166" s="176"/>
      <c r="I166" s="293"/>
      <c r="N166" s="352"/>
      <c r="O166" s="352"/>
      <c r="P166" s="352"/>
      <c r="T166" s="95"/>
      <c r="X166" s="96"/>
      <c r="Y166" s="274"/>
      <c r="AA166" s="270"/>
      <c r="AB166" s="273"/>
      <c r="AF166" s="357"/>
      <c r="BG166" s="357"/>
    </row>
    <row r="167" spans="3:59" s="354" customFormat="1" ht="69" customHeight="1" x14ac:dyDescent="0.25">
      <c r="C167" s="352"/>
      <c r="E167" s="382"/>
      <c r="H167" s="176"/>
      <c r="I167" s="293"/>
      <c r="N167" s="352"/>
      <c r="O167" s="352"/>
      <c r="P167" s="352"/>
      <c r="T167" s="95"/>
      <c r="X167" s="96"/>
      <c r="Y167" s="274"/>
      <c r="AA167" s="270"/>
      <c r="AB167" s="273"/>
      <c r="AF167" s="357"/>
      <c r="BG167" s="357"/>
    </row>
    <row r="168" spans="3:59" s="354" customFormat="1" ht="69" customHeight="1" x14ac:dyDescent="0.25">
      <c r="C168" s="352"/>
      <c r="E168" s="382"/>
      <c r="H168" s="176"/>
      <c r="I168" s="274"/>
      <c r="N168" s="352"/>
      <c r="O168" s="352"/>
      <c r="P168" s="352"/>
      <c r="T168" s="95"/>
      <c r="X168" s="96"/>
      <c r="Y168" s="274"/>
      <c r="AA168" s="270"/>
      <c r="AB168" s="273"/>
      <c r="AF168" s="357"/>
      <c r="BG168" s="357"/>
    </row>
    <row r="169" spans="3:59" s="354" customFormat="1" ht="69" customHeight="1" x14ac:dyDescent="0.25">
      <c r="C169" s="352"/>
      <c r="E169" s="382"/>
      <c r="H169" s="176"/>
      <c r="I169" s="274"/>
      <c r="N169" s="352"/>
      <c r="O169" s="352"/>
      <c r="P169" s="352"/>
      <c r="T169" s="95"/>
      <c r="X169" s="96"/>
      <c r="Y169" s="274"/>
      <c r="AA169" s="270"/>
      <c r="AB169" s="273"/>
      <c r="AF169" s="357"/>
      <c r="BG169" s="357"/>
    </row>
    <row r="170" spans="3:59" s="354" customFormat="1" ht="69" customHeight="1" x14ac:dyDescent="0.25">
      <c r="C170" s="352"/>
      <c r="E170" s="382"/>
      <c r="H170" s="176"/>
      <c r="I170" s="274"/>
      <c r="N170" s="352"/>
      <c r="O170" s="352"/>
      <c r="P170" s="352"/>
      <c r="T170" s="95"/>
      <c r="X170" s="96"/>
      <c r="Y170" s="274"/>
      <c r="AA170" s="270"/>
      <c r="AB170" s="273"/>
      <c r="AF170" s="357"/>
      <c r="BG170" s="357"/>
    </row>
    <row r="171" spans="3:59" s="354" customFormat="1" ht="69" customHeight="1" x14ac:dyDescent="0.25">
      <c r="C171" s="352"/>
      <c r="E171" s="382"/>
      <c r="H171" s="176"/>
      <c r="I171" s="274"/>
      <c r="N171" s="352"/>
      <c r="O171" s="352"/>
      <c r="P171" s="352"/>
      <c r="T171" s="95"/>
      <c r="X171" s="96"/>
      <c r="Y171" s="315"/>
      <c r="AA171" s="270"/>
      <c r="AB171" s="273"/>
      <c r="AF171" s="357"/>
      <c r="BG171" s="357"/>
    </row>
    <row r="172" spans="3:59" s="354" customFormat="1" ht="69" customHeight="1" x14ac:dyDescent="0.25">
      <c r="C172" s="352"/>
      <c r="E172" s="382"/>
      <c r="H172" s="176"/>
      <c r="I172" s="274"/>
      <c r="N172" s="352"/>
      <c r="O172" s="352"/>
      <c r="P172" s="352"/>
      <c r="T172" s="95"/>
      <c r="X172" s="96"/>
      <c r="Y172" s="274"/>
      <c r="AA172" s="270"/>
      <c r="AB172" s="273"/>
      <c r="AF172" s="357"/>
      <c r="BG172" s="357"/>
    </row>
    <row r="173" spans="3:59" s="354" customFormat="1" ht="69" customHeight="1" x14ac:dyDescent="0.25">
      <c r="C173" s="352"/>
      <c r="E173" s="382"/>
      <c r="H173" s="176"/>
      <c r="I173" s="274"/>
      <c r="N173" s="352"/>
      <c r="O173" s="352"/>
      <c r="P173" s="352"/>
      <c r="T173" s="95"/>
      <c r="X173" s="96"/>
      <c r="Y173" s="274"/>
      <c r="AA173" s="270"/>
      <c r="AB173" s="273"/>
      <c r="AF173" s="357"/>
      <c r="BG173" s="357"/>
    </row>
    <row r="174" spans="3:59" s="354" customFormat="1" ht="69" customHeight="1" x14ac:dyDescent="0.25">
      <c r="C174" s="352"/>
      <c r="E174" s="382"/>
      <c r="H174" s="176"/>
      <c r="I174" s="274"/>
      <c r="N174" s="352"/>
      <c r="O174" s="352"/>
      <c r="P174" s="352"/>
      <c r="T174" s="95"/>
      <c r="X174" s="96"/>
      <c r="Y174" s="274"/>
      <c r="AA174" s="270"/>
      <c r="AB174" s="273"/>
      <c r="AF174" s="357"/>
      <c r="BG174" s="357"/>
    </row>
    <row r="175" spans="3:59" s="354" customFormat="1" ht="69" customHeight="1" x14ac:dyDescent="0.25">
      <c r="C175" s="352"/>
      <c r="E175" s="382"/>
      <c r="H175" s="176"/>
      <c r="I175" s="293"/>
      <c r="N175" s="352"/>
      <c r="O175" s="352"/>
      <c r="P175" s="352"/>
      <c r="T175" s="95"/>
      <c r="X175" s="96"/>
      <c r="Y175" s="269"/>
      <c r="AA175" s="270"/>
      <c r="AB175" s="273"/>
      <c r="AF175" s="357"/>
      <c r="BG175" s="357"/>
    </row>
    <row r="176" spans="3:59" s="354" customFormat="1" ht="69" customHeight="1" x14ac:dyDescent="0.25">
      <c r="C176" s="352"/>
      <c r="E176" s="382"/>
      <c r="H176" s="176"/>
      <c r="I176" s="327"/>
      <c r="N176" s="352"/>
      <c r="O176" s="352"/>
      <c r="P176" s="352"/>
      <c r="T176" s="95"/>
      <c r="X176" s="96"/>
      <c r="Y176" s="314"/>
      <c r="AA176" s="270"/>
      <c r="AB176" s="273"/>
      <c r="AF176" s="357"/>
      <c r="BG176" s="357"/>
    </row>
    <row r="177" spans="3:59" s="354" customFormat="1" ht="69" customHeight="1" x14ac:dyDescent="0.25">
      <c r="C177" s="352"/>
      <c r="E177" s="382"/>
      <c r="H177" s="176"/>
      <c r="I177" s="327"/>
      <c r="N177" s="352"/>
      <c r="O177" s="352"/>
      <c r="P177" s="352"/>
      <c r="T177" s="95"/>
      <c r="X177" s="96"/>
      <c r="Y177" s="269"/>
      <c r="AA177" s="270"/>
      <c r="AB177" s="273"/>
      <c r="AF177" s="357"/>
      <c r="BG177" s="357"/>
    </row>
    <row r="178" spans="3:59" s="354" customFormat="1" ht="69" customHeight="1" x14ac:dyDescent="0.25">
      <c r="C178" s="352"/>
      <c r="E178" s="382"/>
      <c r="H178" s="176"/>
      <c r="I178" s="327"/>
      <c r="N178" s="352"/>
      <c r="O178" s="352"/>
      <c r="P178" s="352"/>
      <c r="T178" s="95"/>
      <c r="X178" s="96"/>
      <c r="Y178" s="269"/>
      <c r="AA178" s="270"/>
      <c r="AB178" s="273"/>
      <c r="AF178" s="357"/>
      <c r="BG178" s="357"/>
    </row>
    <row r="179" spans="3:59" s="354" customFormat="1" ht="69" customHeight="1" x14ac:dyDescent="0.25">
      <c r="C179" s="352"/>
      <c r="E179" s="382"/>
      <c r="H179" s="176"/>
      <c r="I179" s="293"/>
      <c r="N179" s="352"/>
      <c r="O179" s="352"/>
      <c r="P179" s="352"/>
      <c r="T179" s="95"/>
      <c r="X179" s="96"/>
      <c r="Y179" s="269"/>
      <c r="AA179" s="270"/>
      <c r="AB179" s="273"/>
      <c r="AF179" s="357"/>
      <c r="BG179" s="357"/>
    </row>
    <row r="180" spans="3:59" s="354" customFormat="1" ht="69" customHeight="1" x14ac:dyDescent="0.25">
      <c r="C180" s="352"/>
      <c r="E180" s="382"/>
      <c r="H180" s="176"/>
      <c r="I180" s="293"/>
      <c r="N180" s="352"/>
      <c r="O180" s="352"/>
      <c r="P180" s="352"/>
      <c r="T180" s="95"/>
      <c r="X180" s="96"/>
      <c r="Y180" s="269"/>
      <c r="AA180" s="270"/>
      <c r="AB180" s="273"/>
      <c r="AF180" s="357"/>
      <c r="BG180" s="357"/>
    </row>
    <row r="181" spans="3:59" s="354" customFormat="1" ht="69" customHeight="1" x14ac:dyDescent="0.25">
      <c r="C181" s="352"/>
      <c r="E181" s="382"/>
      <c r="H181" s="176"/>
      <c r="I181" s="293"/>
      <c r="N181" s="352"/>
      <c r="O181" s="352"/>
      <c r="P181" s="352"/>
      <c r="T181" s="95"/>
      <c r="X181" s="96"/>
      <c r="Y181" s="269"/>
      <c r="AA181" s="270"/>
      <c r="AB181" s="273"/>
      <c r="AF181" s="357"/>
      <c r="BG181" s="357"/>
    </row>
    <row r="182" spans="3:59" s="354" customFormat="1" ht="69" customHeight="1" x14ac:dyDescent="0.25">
      <c r="C182" s="352"/>
      <c r="E182" s="382"/>
      <c r="H182" s="176"/>
      <c r="I182" s="284"/>
      <c r="N182" s="352"/>
      <c r="O182" s="352"/>
      <c r="P182" s="352"/>
      <c r="T182" s="95"/>
      <c r="X182" s="96"/>
      <c r="Y182" s="269"/>
      <c r="AA182" s="270"/>
      <c r="AB182" s="273"/>
      <c r="AF182" s="357"/>
      <c r="BG182" s="357"/>
    </row>
    <row r="183" spans="3:59" s="354" customFormat="1" ht="69" customHeight="1" x14ac:dyDescent="0.25">
      <c r="C183" s="352"/>
      <c r="E183" s="382"/>
      <c r="H183" s="176"/>
      <c r="I183" s="293"/>
      <c r="N183" s="352"/>
      <c r="O183" s="352"/>
      <c r="P183" s="352"/>
      <c r="T183" s="95"/>
      <c r="X183" s="96"/>
      <c r="Y183" s="269"/>
      <c r="AA183" s="270"/>
      <c r="AB183" s="273"/>
      <c r="AF183" s="357"/>
      <c r="BG183" s="357"/>
    </row>
    <row r="184" spans="3:59" s="354" customFormat="1" ht="69" customHeight="1" x14ac:dyDescent="0.25">
      <c r="C184" s="352"/>
      <c r="E184" s="382"/>
      <c r="H184" s="176"/>
      <c r="I184" s="293"/>
      <c r="N184" s="352"/>
      <c r="O184" s="352"/>
      <c r="P184" s="352"/>
      <c r="T184" s="95"/>
      <c r="X184" s="96"/>
      <c r="Y184" s="269"/>
      <c r="AA184" s="270"/>
      <c r="AB184" s="273"/>
      <c r="AF184" s="357"/>
      <c r="BG184" s="357"/>
    </row>
    <row r="185" spans="3:59" s="354" customFormat="1" ht="69" customHeight="1" x14ac:dyDescent="0.25">
      <c r="C185" s="352"/>
      <c r="E185" s="382"/>
      <c r="H185" s="176"/>
      <c r="I185" s="293"/>
      <c r="N185" s="352"/>
      <c r="O185" s="352"/>
      <c r="P185" s="352"/>
      <c r="T185" s="95"/>
      <c r="X185" s="96"/>
      <c r="Y185" s="269"/>
      <c r="AA185" s="270"/>
      <c r="AB185" s="273"/>
      <c r="AF185" s="357"/>
      <c r="BG185" s="357"/>
    </row>
    <row r="186" spans="3:59" s="354" customFormat="1" ht="69" customHeight="1" x14ac:dyDescent="0.25">
      <c r="C186" s="352"/>
      <c r="E186" s="382"/>
      <c r="H186" s="176"/>
      <c r="I186" s="284"/>
      <c r="N186" s="352"/>
      <c r="O186" s="352"/>
      <c r="P186" s="352"/>
      <c r="T186" s="95"/>
      <c r="X186" s="96"/>
      <c r="Y186" s="287"/>
      <c r="AA186" s="270"/>
      <c r="AB186" s="273"/>
      <c r="AF186" s="357"/>
      <c r="BG186" s="357"/>
    </row>
    <row r="187" spans="3:59" s="354" customFormat="1" ht="69" customHeight="1" x14ac:dyDescent="0.25">
      <c r="C187" s="352"/>
      <c r="E187" s="382"/>
      <c r="H187" s="176"/>
      <c r="I187" s="293"/>
      <c r="N187" s="352"/>
      <c r="O187" s="352"/>
      <c r="P187" s="352"/>
      <c r="T187" s="95"/>
      <c r="X187" s="96"/>
      <c r="Y187" s="314"/>
      <c r="AA187" s="270"/>
      <c r="AB187" s="273"/>
      <c r="AF187" s="357"/>
      <c r="BG187" s="357"/>
    </row>
    <row r="188" spans="3:59" s="354" customFormat="1" ht="69" customHeight="1" x14ac:dyDescent="0.25">
      <c r="C188" s="352"/>
      <c r="E188" s="382"/>
      <c r="H188" s="176"/>
      <c r="I188" s="293"/>
      <c r="N188" s="352"/>
      <c r="O188" s="352"/>
      <c r="P188" s="352"/>
      <c r="T188" s="95"/>
      <c r="X188" s="96"/>
      <c r="Y188" s="287"/>
      <c r="AA188" s="270"/>
      <c r="AB188" s="273"/>
      <c r="AF188" s="357"/>
      <c r="BG188" s="357"/>
    </row>
    <row r="189" spans="3:59" s="354" customFormat="1" ht="69" customHeight="1" x14ac:dyDescent="0.25">
      <c r="C189" s="352"/>
      <c r="E189" s="382"/>
      <c r="H189" s="176"/>
      <c r="I189" s="293"/>
      <c r="N189" s="352"/>
      <c r="O189" s="352"/>
      <c r="P189" s="352"/>
      <c r="T189" s="95"/>
      <c r="X189" s="96"/>
      <c r="Y189" s="269"/>
      <c r="AA189" s="270"/>
      <c r="AB189" s="273"/>
      <c r="AF189" s="357"/>
      <c r="BG189" s="357"/>
    </row>
    <row r="190" spans="3:59" s="354" customFormat="1" ht="69" customHeight="1" x14ac:dyDescent="0.25">
      <c r="C190" s="352"/>
      <c r="E190" s="382"/>
      <c r="H190" s="176"/>
      <c r="I190" s="293"/>
      <c r="N190" s="352"/>
      <c r="O190" s="352"/>
      <c r="P190" s="352"/>
      <c r="T190" s="95"/>
      <c r="X190" s="96"/>
      <c r="Y190" s="269"/>
      <c r="AA190" s="270"/>
      <c r="AB190" s="273"/>
      <c r="AF190" s="357"/>
      <c r="BG190" s="357"/>
    </row>
    <row r="191" spans="3:59" s="354" customFormat="1" ht="69" customHeight="1" x14ac:dyDescent="0.25">
      <c r="C191" s="352"/>
      <c r="E191" s="382"/>
      <c r="H191" s="381"/>
      <c r="I191" s="293"/>
      <c r="N191" s="352"/>
      <c r="O191" s="352"/>
      <c r="P191" s="352"/>
      <c r="T191" s="95"/>
      <c r="X191" s="96"/>
      <c r="Y191" s="269"/>
      <c r="AA191" s="270"/>
      <c r="AB191" s="273"/>
      <c r="AF191" s="357"/>
      <c r="BG191" s="357"/>
    </row>
  </sheetData>
  <autoFilter ref="A3:CX191"/>
  <mergeCells count="72">
    <mergeCell ref="X1:AF1"/>
    <mergeCell ref="AY1:BF1"/>
    <mergeCell ref="G8:G10"/>
    <mergeCell ref="G11:G15"/>
    <mergeCell ref="E8:E18"/>
    <mergeCell ref="Q2:Q3"/>
    <mergeCell ref="K2:M2"/>
    <mergeCell ref="N2:N3"/>
    <mergeCell ref="O2:O3"/>
    <mergeCell ref="P2:P3"/>
    <mergeCell ref="AC2:AC3"/>
    <mergeCell ref="R2:R3"/>
    <mergeCell ref="S2:S3"/>
    <mergeCell ref="T2:T3"/>
    <mergeCell ref="U2:U3"/>
    <mergeCell ref="V2:V3"/>
    <mergeCell ref="W2:W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AH2:AH3"/>
    <mergeCell ref="AI2:AI3"/>
    <mergeCell ref="AJ2:AJ3"/>
    <mergeCell ref="X2:X3"/>
    <mergeCell ref="Y2:Y3"/>
    <mergeCell ref="Z2:Z3"/>
    <mergeCell ref="AA2:AA3"/>
    <mergeCell ref="AB2:AB3"/>
    <mergeCell ref="E5:E7"/>
    <mergeCell ref="BE2:BE3"/>
    <mergeCell ref="AY2:AY3"/>
    <mergeCell ref="AZ2:AZ3"/>
    <mergeCell ref="BA2:BA3"/>
    <mergeCell ref="BB2:BB3"/>
    <mergeCell ref="BC2:BC3"/>
    <mergeCell ref="BD2:BD3"/>
    <mergeCell ref="AR2:AR3"/>
    <mergeCell ref="AS2:AS3"/>
    <mergeCell ref="AT2:AT3"/>
    <mergeCell ref="AU2:AU3"/>
    <mergeCell ref="AV2:AV3"/>
    <mergeCell ref="AQ2:AQ3"/>
    <mergeCell ref="AD2:AD3"/>
    <mergeCell ref="AE2:AE3"/>
    <mergeCell ref="BK2:BK4"/>
    <mergeCell ref="G116:G118"/>
    <mergeCell ref="G119:G123"/>
    <mergeCell ref="G148:G150"/>
    <mergeCell ref="BF2:BF3"/>
    <mergeCell ref="BG2:BG3"/>
    <mergeCell ref="BH2:BH3"/>
    <mergeCell ref="BI2:BI3"/>
    <mergeCell ref="BJ2:BJ3"/>
    <mergeCell ref="AW2:AW3"/>
    <mergeCell ref="AK2:AK3"/>
    <mergeCell ref="AL2:AL3"/>
    <mergeCell ref="AM2:AM3"/>
    <mergeCell ref="AN2:AN3"/>
    <mergeCell ref="AP2:AP3"/>
    <mergeCell ref="AG2:AG3"/>
  </mergeCells>
  <conditionalFormatting sqref="AC29:AC191">
    <cfRule type="containsText" dxfId="327" priority="124" stopIfTrue="1" operator="containsText" text="EN TERMINO">
      <formula>NOT(ISERROR(SEARCH("EN TERMINO",AC29)))</formula>
    </cfRule>
    <cfRule type="containsText" priority="125" operator="containsText" text="AMARILLO">
      <formula>NOT(ISERROR(SEARCH("AMARILLO",AC29)))</formula>
    </cfRule>
    <cfRule type="containsText" dxfId="326" priority="126" stopIfTrue="1" operator="containsText" text="ALERTA">
      <formula>NOT(ISERROR(SEARCH("ALERTA",AC29)))</formula>
    </cfRule>
    <cfRule type="containsText" dxfId="325" priority="127" stopIfTrue="1" operator="containsText" text="OK">
      <formula>NOT(ISERROR(SEARCH("OK",AC29)))</formula>
    </cfRule>
  </conditionalFormatting>
  <conditionalFormatting sqref="AF60:AF191 AF56:AF58 BG29:BG191 AF59:BF59">
    <cfRule type="containsText" dxfId="324" priority="121" operator="containsText" text="Cumplida">
      <formula>NOT(ISERROR(SEARCH("Cumplida",AF29)))</formula>
    </cfRule>
    <cfRule type="containsText" dxfId="323" priority="122" operator="containsText" text="Pendiente">
      <formula>NOT(ISERROR(SEARCH("Pendiente",AF29)))</formula>
    </cfRule>
    <cfRule type="containsText" dxfId="322" priority="123" operator="containsText" text="Cumplida">
      <formula>NOT(ISERROR(SEARCH("Cumplida",AF29)))</formula>
    </cfRule>
  </conditionalFormatting>
  <conditionalFormatting sqref="AF60:AF191 AF30:AF47 AF49:AF58 BG29:BG191 AF59:BF59">
    <cfRule type="containsText" dxfId="321" priority="120" stopIfTrue="1" operator="containsText" text="CUMPLIDA">
      <formula>NOT(ISERROR(SEARCH("CUMPLIDA",AF29)))</formula>
    </cfRule>
  </conditionalFormatting>
  <conditionalFormatting sqref="AF60:AF191 AF30:AF47 AF49:AF58 BG29:BG191 AF59:BF59">
    <cfRule type="containsText" dxfId="320" priority="119" stopIfTrue="1" operator="containsText" text="INCUMPLIDA">
      <formula>NOT(ISERROR(SEARCH("INCUMPLIDA",AF29)))</formula>
    </cfRule>
  </conditionalFormatting>
  <conditionalFormatting sqref="AF48 AF29:AF30 AF33:AF36 AF42 AF50">
    <cfRule type="containsText" dxfId="319" priority="118" operator="containsText" text="PENDIENTE">
      <formula>NOT(ISERROR(SEARCH("PENDIENTE",AF29)))</formula>
    </cfRule>
  </conditionalFormatting>
  <conditionalFormatting sqref="AC21:AC28">
    <cfRule type="containsText" dxfId="318" priority="114" stopIfTrue="1" operator="containsText" text="EN TERMINO">
      <formula>NOT(ISERROR(SEARCH("EN TERMINO",AC21)))</formula>
    </cfRule>
    <cfRule type="containsText" priority="115" operator="containsText" text="AMARILLO">
      <formula>NOT(ISERROR(SEARCH("AMARILLO",AC21)))</formula>
    </cfRule>
    <cfRule type="containsText" dxfId="317" priority="116" stopIfTrue="1" operator="containsText" text="ALERTA">
      <formula>NOT(ISERROR(SEARCH("ALERTA",AC21)))</formula>
    </cfRule>
    <cfRule type="containsText" dxfId="316" priority="117" stopIfTrue="1" operator="containsText" text="OK">
      <formula>NOT(ISERROR(SEARCH("OK",AC21)))</formula>
    </cfRule>
  </conditionalFormatting>
  <conditionalFormatting sqref="BG21:BG28">
    <cfRule type="containsText" dxfId="315" priority="111" operator="containsText" text="Cumplida">
      <formula>NOT(ISERROR(SEARCH("Cumplida",BG21)))</formula>
    </cfRule>
    <cfRule type="containsText" dxfId="314" priority="112" operator="containsText" text="Pendiente">
      <formula>NOT(ISERROR(SEARCH("Pendiente",BG21)))</formula>
    </cfRule>
    <cfRule type="containsText" dxfId="313" priority="113" operator="containsText" text="Cumplida">
      <formula>NOT(ISERROR(SEARCH("Cumplida",BG21)))</formula>
    </cfRule>
  </conditionalFormatting>
  <conditionalFormatting sqref="AF21:AF28 BG21:BG28">
    <cfRule type="containsText" dxfId="312" priority="110" stopIfTrue="1" operator="containsText" text="CUMPLIDA">
      <formula>NOT(ISERROR(SEARCH("CUMPLIDA",AF21)))</formula>
    </cfRule>
  </conditionalFormatting>
  <conditionalFormatting sqref="AF21:AF28 BG21:BG28">
    <cfRule type="containsText" dxfId="311" priority="109" stopIfTrue="1" operator="containsText" text="INCUMPLIDA">
      <formula>NOT(ISERROR(SEARCH("INCUMPLIDA",AF21)))</formula>
    </cfRule>
  </conditionalFormatting>
  <conditionalFormatting sqref="AF25">
    <cfRule type="containsText" dxfId="310" priority="108" operator="containsText" text="PENDIENTE">
      <formula>NOT(ISERROR(SEARCH("PENDIENTE",AF25)))</formula>
    </cfRule>
  </conditionalFormatting>
  <conditionalFormatting sqref="AC19:AC20">
    <cfRule type="containsText" dxfId="309" priority="67" stopIfTrue="1" operator="containsText" text="EN TERMINO">
      <formula>NOT(ISERROR(SEARCH("EN TERMINO",AC19)))</formula>
    </cfRule>
    <cfRule type="containsText" priority="68" operator="containsText" text="AMARILLO">
      <formula>NOT(ISERROR(SEARCH("AMARILLO",AC19)))</formula>
    </cfRule>
    <cfRule type="containsText" dxfId="308" priority="69" stopIfTrue="1" operator="containsText" text="ALERTA">
      <formula>NOT(ISERROR(SEARCH("ALERTA",AC19)))</formula>
    </cfRule>
    <cfRule type="containsText" dxfId="307" priority="70" stopIfTrue="1" operator="containsText" text="OK">
      <formula>NOT(ISERROR(SEARCH("OK",AC19)))</formula>
    </cfRule>
  </conditionalFormatting>
  <conditionalFormatting sqref="BG19:BG20 AF19:AF20">
    <cfRule type="containsText" dxfId="306" priority="64" operator="containsText" text="Cumplida">
      <formula>NOT(ISERROR(SEARCH("Cumplida",AF19)))</formula>
    </cfRule>
    <cfRule type="containsText" dxfId="305" priority="65" operator="containsText" text="Pendiente">
      <formula>NOT(ISERROR(SEARCH("Pendiente",AF19)))</formula>
    </cfRule>
    <cfRule type="containsText" dxfId="304" priority="66" operator="containsText" text="Cumplida">
      <formula>NOT(ISERROR(SEARCH("Cumplida",AF19)))</formula>
    </cfRule>
  </conditionalFormatting>
  <conditionalFormatting sqref="BG19:BG20 AF19:AF20">
    <cfRule type="containsText" dxfId="303" priority="63" stopIfTrue="1" operator="containsText" text="CUMPLIDA">
      <formula>NOT(ISERROR(SEARCH("CUMPLIDA",AF19)))</formula>
    </cfRule>
  </conditionalFormatting>
  <conditionalFormatting sqref="BG19:BG20 AF19:AF20">
    <cfRule type="containsText" dxfId="302" priority="62" stopIfTrue="1" operator="containsText" text="INCUMPLIDA">
      <formula>NOT(ISERROR(SEARCH("INCUMPLIDA",AF19)))</formula>
    </cfRule>
  </conditionalFormatting>
  <conditionalFormatting sqref="AC5:AC18">
    <cfRule type="containsText" dxfId="301" priority="36" stopIfTrue="1" operator="containsText" text="EN TERMINO">
      <formula>NOT(ISERROR(SEARCH("EN TERMINO",AC5)))</formula>
    </cfRule>
    <cfRule type="containsText" priority="37" operator="containsText" text="AMARILLO">
      <formula>NOT(ISERROR(SEARCH("AMARILLO",AC5)))</formula>
    </cfRule>
    <cfRule type="containsText" dxfId="300" priority="38" stopIfTrue="1" operator="containsText" text="ALERTA">
      <formula>NOT(ISERROR(SEARCH("ALERTA",AC5)))</formula>
    </cfRule>
    <cfRule type="containsText" dxfId="299" priority="39" stopIfTrue="1" operator="containsText" text="OK">
      <formula>NOT(ISERROR(SEARCH("OK",AC5)))</formula>
    </cfRule>
  </conditionalFormatting>
  <conditionalFormatting sqref="BG5:BG7 AF5:AF18">
    <cfRule type="containsText" dxfId="298" priority="33" operator="containsText" text="Cumplida">
      <formula>NOT(ISERROR(SEARCH("Cumplida",AF5)))</formula>
    </cfRule>
    <cfRule type="containsText" dxfId="297" priority="34" operator="containsText" text="Pendiente">
      <formula>NOT(ISERROR(SEARCH("Pendiente",AF5)))</formula>
    </cfRule>
    <cfRule type="containsText" dxfId="296" priority="35" operator="containsText" text="Cumplida">
      <formula>NOT(ISERROR(SEARCH("Cumplida",AF5)))</formula>
    </cfRule>
  </conditionalFormatting>
  <conditionalFormatting sqref="BG5:BG7 AF5:AF18">
    <cfRule type="containsText" dxfId="295" priority="32" stopIfTrue="1" operator="containsText" text="CUMPLIDA">
      <formula>NOT(ISERROR(SEARCH("CUMPLIDA",AF5)))</formula>
    </cfRule>
  </conditionalFormatting>
  <conditionalFormatting sqref="BG5:BG7 AF5:AF18">
    <cfRule type="containsText" dxfId="294" priority="31" stopIfTrue="1" operator="containsText" text="INCUMPLIDA">
      <formula>NOT(ISERROR(SEARCH("INCUMPLIDA",AF5)))</formula>
    </cfRule>
  </conditionalFormatting>
  <conditionalFormatting sqref="AF5:AF18">
    <cfRule type="containsText" dxfId="293" priority="30" operator="containsText" text="PENDIENTE">
      <formula>NOT(ISERROR(SEARCH("PENDIENTE",AF5)))</formula>
    </cfRule>
  </conditionalFormatting>
  <conditionalFormatting sqref="AF5:AF18">
    <cfRule type="containsText" dxfId="292" priority="29" stopIfTrue="1" operator="containsText" text="PENDIENTE">
      <formula>NOT(ISERROR(SEARCH("PENDIENTE",AF5)))</formula>
    </cfRule>
  </conditionalFormatting>
  <conditionalFormatting sqref="BI5:BI7">
    <cfRule type="containsText" dxfId="291" priority="26" operator="containsText" text="cerrada">
      <formula>NOT(ISERROR(SEARCH("cerrada",BI5)))</formula>
    </cfRule>
    <cfRule type="containsText" dxfId="290" priority="27" operator="containsText" text="cerrado">
      <formula>NOT(ISERROR(SEARCH("cerrado",BI5)))</formula>
    </cfRule>
    <cfRule type="containsText" dxfId="289" priority="28" operator="containsText" text="Abierto">
      <formula>NOT(ISERROR(SEARCH("Abierto",BI5)))</formula>
    </cfRule>
  </conditionalFormatting>
  <conditionalFormatting sqref="BI5:BI7">
    <cfRule type="containsText" dxfId="288" priority="23" operator="containsText" text="cerrada">
      <formula>NOT(ISERROR(SEARCH("cerrada",BI5)))</formula>
    </cfRule>
    <cfRule type="containsText" dxfId="287" priority="24" operator="containsText" text="cerrado">
      <formula>NOT(ISERROR(SEARCH("cerrado",BI5)))</formula>
    </cfRule>
    <cfRule type="containsText" dxfId="286" priority="25" operator="containsText" text="Abierto">
      <formula>NOT(ISERROR(SEARCH("Abierto",BI5)))</formula>
    </cfRule>
  </conditionalFormatting>
  <conditionalFormatting sqref="BI8:BI18">
    <cfRule type="containsText" dxfId="285" priority="15" operator="containsText" text="cerrada">
      <formula>NOT(ISERROR(SEARCH("cerrada",BI8)))</formula>
    </cfRule>
    <cfRule type="containsText" dxfId="284" priority="16" operator="containsText" text="cerrado">
      <formula>NOT(ISERROR(SEARCH("cerrado",BI8)))</formula>
    </cfRule>
    <cfRule type="containsText" dxfId="283" priority="17" operator="containsText" text="Abierto">
      <formula>NOT(ISERROR(SEARCH("Abierto",BI8)))</formula>
    </cfRule>
  </conditionalFormatting>
  <conditionalFormatting sqref="BG8:BG18">
    <cfRule type="containsText" dxfId="282" priority="20" operator="containsText" text="Cumplida">
      <formula>NOT(ISERROR(SEARCH("Cumplida",BG8)))</formula>
    </cfRule>
    <cfRule type="containsText" dxfId="281" priority="21" operator="containsText" text="Pendiente">
      <formula>NOT(ISERROR(SEARCH("Pendiente",BG8)))</formula>
    </cfRule>
    <cfRule type="containsText" dxfId="280" priority="22" operator="containsText" text="Cumplida">
      <formula>NOT(ISERROR(SEARCH("Cumplida",BG8)))</formula>
    </cfRule>
  </conditionalFormatting>
  <conditionalFormatting sqref="BG8:BG18">
    <cfRule type="containsText" dxfId="279" priority="19" stopIfTrue="1" operator="containsText" text="CUMPLIDA">
      <formula>NOT(ISERROR(SEARCH("CUMPLIDA",BG8)))</formula>
    </cfRule>
  </conditionalFormatting>
  <conditionalFormatting sqref="BG8:BG18">
    <cfRule type="containsText" dxfId="278" priority="18" stopIfTrue="1" operator="containsText" text="INCUMPLIDA">
      <formula>NOT(ISERROR(SEARCH("INCUMPLIDA",BG8)))</formula>
    </cfRule>
  </conditionalFormatting>
  <conditionalFormatting sqref="BI8:BI18">
    <cfRule type="containsText" dxfId="277" priority="12" operator="containsText" text="cerrada">
      <formula>NOT(ISERROR(SEARCH("cerrada",BI8)))</formula>
    </cfRule>
    <cfRule type="containsText" dxfId="276" priority="13" operator="containsText" text="cerrado">
      <formula>NOT(ISERROR(SEARCH("cerrado",BI8)))</formula>
    </cfRule>
    <cfRule type="containsText" dxfId="275" priority="14" operator="containsText" text="Abierto">
      <formula>NOT(ISERROR(SEARCH("Abierto",BI8)))</formula>
    </cfRule>
  </conditionalFormatting>
  <conditionalFormatting sqref="AL9:AL18">
    <cfRule type="containsText" dxfId="274" priority="8" stopIfTrue="1" operator="containsText" text="EN TERMINO">
      <formula>NOT(ISERROR(SEARCH("EN TERMINO",AL9)))</formula>
    </cfRule>
    <cfRule type="containsText" priority="9" operator="containsText" text="AMARILLO">
      <formula>NOT(ISERROR(SEARCH("AMARILLO",AL9)))</formula>
    </cfRule>
    <cfRule type="containsText" dxfId="273" priority="10" stopIfTrue="1" operator="containsText" text="ALERTA">
      <formula>NOT(ISERROR(SEARCH("ALERTA",AL9)))</formula>
    </cfRule>
    <cfRule type="containsText" dxfId="272" priority="11" stopIfTrue="1" operator="containsText" text="OK">
      <formula>NOT(ISERROR(SEARCH("OK",AL9)))</formula>
    </cfRule>
  </conditionalFormatting>
  <conditionalFormatting sqref="AO8:AO18">
    <cfRule type="containsText" dxfId="271" priority="7" stopIfTrue="1" operator="containsText" text="CUMPLIDA">
      <formula>NOT(ISERROR(SEARCH("CUMPLIDA",AO8)))</formula>
    </cfRule>
  </conditionalFormatting>
  <conditionalFormatting sqref="AO8:AO18">
    <cfRule type="containsText" dxfId="270" priority="6" stopIfTrue="1" operator="containsText" text="INCUMPLIDA">
      <formula>NOT(ISERROR(SEARCH("INCUMPLIDA",AO8)))</formula>
    </cfRule>
  </conditionalFormatting>
  <conditionalFormatting sqref="AO8:AO18">
    <cfRule type="containsText" dxfId="269" priority="5" stopIfTrue="1" operator="containsText" text="PENDIENTE">
      <formula>NOT(ISERROR(SEARCH("PENDIENTE",AO8)))</formula>
    </cfRule>
  </conditionalFormatting>
  <conditionalFormatting sqref="AL8">
    <cfRule type="containsText" dxfId="268" priority="1" stopIfTrue="1" operator="containsText" text="EN TERMINO">
      <formula>NOT(ISERROR(SEARCH("EN TERMINO",AL8)))</formula>
    </cfRule>
    <cfRule type="containsText" priority="2" operator="containsText" text="AMARILLO">
      <formula>NOT(ISERROR(SEARCH("AMARILLO",AL8)))</formula>
    </cfRule>
    <cfRule type="containsText" dxfId="267" priority="3" stopIfTrue="1" operator="containsText" text="ALERTA">
      <formula>NOT(ISERROR(SEARCH("ALERTA",AL8)))</formula>
    </cfRule>
    <cfRule type="containsText" dxfId="266" priority="4" stopIfTrue="1" operator="containsText" text="OK">
      <formula>NOT(ISERROR(SEARCH("OK",AL8)))</formula>
    </cfRule>
  </conditionalFormatting>
  <dataValidations count="12">
    <dataValidation type="list" allowBlank="1" showInputMessage="1" showErrorMessage="1" sqref="N5:N191">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list" allowBlank="1" showInputMessage="1" showErrorMessage="1" sqref="H49:H53 H147:H154 P95:P96 H108:H126 P100:P112 P88 P53:P72 P127:P146 P155:P191 P75:P84 H68:H75 H80:H99 P21:P51 H5:H2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91"/>
  <sheetViews>
    <sheetView zoomScale="64" zoomScaleNormal="64" workbookViewId="0">
      <pane xSplit="12" ySplit="2" topLeftCell="M3" activePane="bottomRight" state="frozen"/>
      <selection pane="topRight" activeCell="M1" sqref="M1"/>
      <selection pane="bottomLeft" activeCell="A3" sqref="A3"/>
      <selection pane="bottomRight" activeCell="AM5" sqref="AM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41" width="11.42578125" style="1" customWidth="1"/>
    <col min="42" max="58" width="11.42578125" style="1" hidden="1" customWidth="1" outlineLevel="1"/>
    <col min="59" max="59" width="11.42578125" style="1" customWidth="1" collapsed="1"/>
    <col min="60" max="16384" width="11.42578125" style="1"/>
  </cols>
  <sheetData>
    <row r="1" spans="1:63" ht="15" customHeight="1" x14ac:dyDescent="0.25">
      <c r="A1" s="888" t="s">
        <v>0</v>
      </c>
      <c r="B1" s="888"/>
      <c r="C1" s="888"/>
      <c r="D1" s="888"/>
      <c r="E1" s="888"/>
      <c r="F1" s="888"/>
      <c r="G1" s="888"/>
      <c r="H1" s="888"/>
      <c r="I1" s="888"/>
      <c r="J1" s="887" t="s">
        <v>1</v>
      </c>
      <c r="K1" s="887"/>
      <c r="L1" s="887"/>
      <c r="M1" s="887"/>
      <c r="N1" s="887"/>
      <c r="O1" s="887"/>
      <c r="P1" s="887"/>
      <c r="Q1" s="887"/>
      <c r="R1" s="887"/>
      <c r="S1" s="887"/>
      <c r="T1" s="887"/>
      <c r="U1" s="887"/>
      <c r="V1" s="887"/>
      <c r="W1" s="887"/>
      <c r="X1" s="901" t="s">
        <v>858</v>
      </c>
      <c r="Y1" s="901"/>
      <c r="Z1" s="901"/>
      <c r="AA1" s="901"/>
      <c r="AB1" s="901"/>
      <c r="AC1" s="901"/>
      <c r="AD1" s="901"/>
      <c r="AE1" s="901"/>
      <c r="AF1" s="901"/>
      <c r="AG1" s="899" t="s">
        <v>860</v>
      </c>
      <c r="AH1" s="899"/>
      <c r="AI1" s="899"/>
      <c r="AJ1" s="899"/>
      <c r="AK1" s="899"/>
      <c r="AL1" s="899"/>
      <c r="AM1" s="899"/>
      <c r="AN1" s="899"/>
      <c r="AO1" s="344"/>
      <c r="AP1" s="926" t="s">
        <v>861</v>
      </c>
      <c r="AQ1" s="926"/>
      <c r="AR1" s="926"/>
      <c r="AS1" s="926"/>
      <c r="AT1" s="926"/>
      <c r="AU1" s="926"/>
      <c r="AV1" s="926"/>
      <c r="AW1" s="926"/>
      <c r="AX1" s="349"/>
      <c r="AY1" s="920" t="s">
        <v>862</v>
      </c>
      <c r="AZ1" s="920"/>
      <c r="BA1" s="920"/>
      <c r="BB1" s="920"/>
      <c r="BC1" s="920"/>
      <c r="BD1" s="920"/>
      <c r="BE1" s="920"/>
      <c r="BF1" s="920"/>
      <c r="BG1" s="405"/>
      <c r="BH1" s="954" t="s">
        <v>2</v>
      </c>
      <c r="BI1" s="954"/>
      <c r="BJ1" s="954"/>
      <c r="BK1" s="954"/>
    </row>
    <row r="2" spans="1:63" ht="15" customHeight="1" x14ac:dyDescent="0.25">
      <c r="A2" s="889" t="s">
        <v>3</v>
      </c>
      <c r="B2" s="889" t="s">
        <v>4</v>
      </c>
      <c r="C2" s="889" t="s">
        <v>5</v>
      </c>
      <c r="D2" s="889" t="s">
        <v>6</v>
      </c>
      <c r="E2" s="889" t="s">
        <v>7</v>
      </c>
      <c r="F2" s="889" t="s">
        <v>8</v>
      </c>
      <c r="G2" s="889" t="s">
        <v>9</v>
      </c>
      <c r="H2" s="889" t="s">
        <v>10</v>
      </c>
      <c r="I2" s="889" t="s">
        <v>11</v>
      </c>
      <c r="J2" s="890" t="s">
        <v>12</v>
      </c>
      <c r="K2" s="887" t="s">
        <v>13</v>
      </c>
      <c r="L2" s="887"/>
      <c r="M2" s="887"/>
      <c r="N2" s="890" t="s">
        <v>14</v>
      </c>
      <c r="O2" s="890" t="s">
        <v>15</v>
      </c>
      <c r="P2" s="890" t="s">
        <v>16</v>
      </c>
      <c r="Q2" s="890" t="s">
        <v>17</v>
      </c>
      <c r="R2" s="890" t="s">
        <v>18</v>
      </c>
      <c r="S2" s="890" t="s">
        <v>19</v>
      </c>
      <c r="T2" s="890" t="s">
        <v>20</v>
      </c>
      <c r="U2" s="890" t="s">
        <v>21</v>
      </c>
      <c r="V2" s="890" t="s">
        <v>22</v>
      </c>
      <c r="W2" s="890" t="s">
        <v>23</v>
      </c>
      <c r="X2" s="900" t="s">
        <v>77</v>
      </c>
      <c r="Y2" s="900" t="s">
        <v>24</v>
      </c>
      <c r="Z2" s="900" t="s">
        <v>25</v>
      </c>
      <c r="AA2" s="900" t="s">
        <v>26</v>
      </c>
      <c r="AB2" s="900" t="s">
        <v>73</v>
      </c>
      <c r="AC2" s="900" t="s">
        <v>27</v>
      </c>
      <c r="AD2" s="900" t="s">
        <v>28</v>
      </c>
      <c r="AE2" s="900" t="s">
        <v>29</v>
      </c>
      <c r="AF2" s="345"/>
      <c r="AG2" s="898" t="s">
        <v>30</v>
      </c>
      <c r="AH2" s="898" t="s">
        <v>31</v>
      </c>
      <c r="AI2" s="898" t="s">
        <v>32</v>
      </c>
      <c r="AJ2" s="898" t="s">
        <v>33</v>
      </c>
      <c r="AK2" s="898" t="s">
        <v>74</v>
      </c>
      <c r="AL2" s="898" t="s">
        <v>34</v>
      </c>
      <c r="AM2" s="898" t="s">
        <v>35</v>
      </c>
      <c r="AN2" s="898" t="s">
        <v>36</v>
      </c>
      <c r="AO2" s="346"/>
      <c r="AP2" s="904" t="s">
        <v>37</v>
      </c>
      <c r="AQ2" s="904" t="s">
        <v>38</v>
      </c>
      <c r="AR2" s="904" t="s">
        <v>39</v>
      </c>
      <c r="AS2" s="904" t="s">
        <v>40</v>
      </c>
      <c r="AT2" s="904" t="s">
        <v>75</v>
      </c>
      <c r="AU2" s="904" t="s">
        <v>41</v>
      </c>
      <c r="AV2" s="904" t="s">
        <v>42</v>
      </c>
      <c r="AW2" s="904" t="s">
        <v>43</v>
      </c>
      <c r="AX2" s="350"/>
      <c r="AY2" s="889" t="s">
        <v>37</v>
      </c>
      <c r="AZ2" s="889" t="s">
        <v>38</v>
      </c>
      <c r="BA2" s="889" t="s">
        <v>39</v>
      </c>
      <c r="BB2" s="889" t="s">
        <v>40</v>
      </c>
      <c r="BC2" s="889" t="s">
        <v>76</v>
      </c>
      <c r="BD2" s="889" t="s">
        <v>41</v>
      </c>
      <c r="BE2" s="889" t="s">
        <v>42</v>
      </c>
      <c r="BF2" s="889" t="s">
        <v>43</v>
      </c>
      <c r="BG2" s="903" t="s">
        <v>44</v>
      </c>
      <c r="BH2" s="903" t="s">
        <v>859</v>
      </c>
      <c r="BI2" s="903" t="s">
        <v>46</v>
      </c>
      <c r="BJ2" s="903" t="s">
        <v>47</v>
      </c>
      <c r="BK2" s="902" t="s">
        <v>48</v>
      </c>
    </row>
    <row r="3" spans="1:63" ht="66" customHeight="1" x14ac:dyDescent="0.25">
      <c r="A3" s="889"/>
      <c r="B3" s="889"/>
      <c r="C3" s="889"/>
      <c r="D3" s="889"/>
      <c r="E3" s="889"/>
      <c r="F3" s="889"/>
      <c r="G3" s="889"/>
      <c r="H3" s="889"/>
      <c r="I3" s="889"/>
      <c r="J3" s="890"/>
      <c r="K3" s="342" t="s">
        <v>49</v>
      </c>
      <c r="L3" s="342" t="s">
        <v>70</v>
      </c>
      <c r="M3" s="342" t="s">
        <v>71</v>
      </c>
      <c r="N3" s="890"/>
      <c r="O3" s="890"/>
      <c r="P3" s="890"/>
      <c r="Q3" s="890"/>
      <c r="R3" s="890"/>
      <c r="S3" s="890"/>
      <c r="T3" s="890"/>
      <c r="U3" s="890"/>
      <c r="V3" s="890"/>
      <c r="W3" s="890"/>
      <c r="X3" s="900"/>
      <c r="Y3" s="900"/>
      <c r="Z3" s="900"/>
      <c r="AA3" s="900"/>
      <c r="AB3" s="900"/>
      <c r="AC3" s="900"/>
      <c r="AD3" s="900"/>
      <c r="AE3" s="900"/>
      <c r="AF3" s="345" t="s">
        <v>44</v>
      </c>
      <c r="AG3" s="898"/>
      <c r="AH3" s="898"/>
      <c r="AI3" s="898"/>
      <c r="AJ3" s="898"/>
      <c r="AK3" s="898"/>
      <c r="AL3" s="898"/>
      <c r="AM3" s="898"/>
      <c r="AN3" s="898"/>
      <c r="AO3" s="346" t="s">
        <v>44</v>
      </c>
      <c r="AP3" s="904"/>
      <c r="AQ3" s="904"/>
      <c r="AR3" s="904"/>
      <c r="AS3" s="904"/>
      <c r="AT3" s="904"/>
      <c r="AU3" s="904"/>
      <c r="AV3" s="904"/>
      <c r="AW3" s="904"/>
      <c r="AX3" s="350" t="s">
        <v>44</v>
      </c>
      <c r="AY3" s="889"/>
      <c r="AZ3" s="889"/>
      <c r="BA3" s="889"/>
      <c r="BB3" s="889"/>
      <c r="BC3" s="889"/>
      <c r="BD3" s="889"/>
      <c r="BE3" s="889"/>
      <c r="BF3" s="889"/>
      <c r="BG3" s="903"/>
      <c r="BH3" s="903"/>
      <c r="BI3" s="903"/>
      <c r="BJ3" s="903"/>
      <c r="BK3" s="902"/>
    </row>
    <row r="4" spans="1:63" ht="117" customHeight="1" x14ac:dyDescent="0.25">
      <c r="A4" s="351" t="s">
        <v>50</v>
      </c>
      <c r="B4" s="351" t="s">
        <v>51</v>
      </c>
      <c r="C4" s="351" t="s">
        <v>52</v>
      </c>
      <c r="D4" s="351" t="s">
        <v>53</v>
      </c>
      <c r="E4" s="351" t="s">
        <v>54</v>
      </c>
      <c r="F4" s="351" t="s">
        <v>51</v>
      </c>
      <c r="G4" s="351" t="s">
        <v>55</v>
      </c>
      <c r="H4" s="351" t="s">
        <v>52</v>
      </c>
      <c r="I4" s="351"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348" t="s">
        <v>51</v>
      </c>
      <c r="AQ4" s="348" t="s">
        <v>64</v>
      </c>
      <c r="AR4" s="348" t="s">
        <v>65</v>
      </c>
      <c r="AS4" s="348" t="s">
        <v>66</v>
      </c>
      <c r="AT4" s="348" t="s">
        <v>66</v>
      </c>
      <c r="AU4" s="348" t="s">
        <v>60</v>
      </c>
      <c r="AV4" s="348" t="s">
        <v>67</v>
      </c>
      <c r="AW4" s="348" t="s">
        <v>52</v>
      </c>
      <c r="AX4" s="348"/>
      <c r="AY4" s="351" t="s">
        <v>51</v>
      </c>
      <c r="AZ4" s="351" t="s">
        <v>64</v>
      </c>
      <c r="BA4" s="351" t="s">
        <v>65</v>
      </c>
      <c r="BB4" s="351" t="s">
        <v>66</v>
      </c>
      <c r="BC4" s="351" t="s">
        <v>66</v>
      </c>
      <c r="BD4" s="351" t="s">
        <v>60</v>
      </c>
      <c r="BE4" s="351" t="s">
        <v>67</v>
      </c>
      <c r="BF4" s="351" t="s">
        <v>52</v>
      </c>
      <c r="BG4" s="347" t="s">
        <v>68</v>
      </c>
      <c r="BH4" s="347"/>
      <c r="BI4" s="398" t="s">
        <v>68</v>
      </c>
      <c r="BJ4" s="347"/>
      <c r="BK4" s="902"/>
    </row>
    <row r="5" spans="1:63" s="464" customFormat="1" ht="35.1" customHeight="1" x14ac:dyDescent="0.25">
      <c r="A5" s="224"/>
      <c r="B5" s="224"/>
      <c r="C5" s="225" t="s">
        <v>154</v>
      </c>
      <c r="D5" s="224"/>
      <c r="E5" s="907" t="s">
        <v>560</v>
      </c>
      <c r="F5" s="224"/>
      <c r="G5" s="224">
        <v>5</v>
      </c>
      <c r="H5" s="364" t="s">
        <v>724</v>
      </c>
      <c r="I5" s="232" t="s">
        <v>561</v>
      </c>
      <c r="J5" s="224"/>
      <c r="K5" s="233" t="s">
        <v>563</v>
      </c>
      <c r="L5" s="224"/>
      <c r="M5" s="224"/>
      <c r="N5" s="225" t="s">
        <v>69</v>
      </c>
      <c r="O5" s="225" t="str">
        <f>IF(H5="","",VLOOKUP(H5,'[2]Procedimientos Publicar'!$C$5:$E$85,3,FALSE))</f>
        <v>GERENCIA</v>
      </c>
      <c r="P5" s="225" t="s">
        <v>559</v>
      </c>
      <c r="Q5" s="224"/>
      <c r="R5" s="224"/>
      <c r="S5" s="224"/>
      <c r="T5" s="228">
        <v>1</v>
      </c>
      <c r="U5" s="224"/>
      <c r="V5" s="224"/>
      <c r="W5" s="224"/>
      <c r="X5" s="229">
        <v>43830</v>
      </c>
      <c r="Y5" s="224"/>
      <c r="Z5" s="224"/>
      <c r="AA5" s="239" t="str">
        <f t="shared" ref="AA5:AA15" si="0">(IF(Z5="","",IF(OR($M5=0,$M5="",$X5=""),"",Z5/$M5)))</f>
        <v/>
      </c>
      <c r="AB5" s="240" t="str">
        <f t="shared" ref="AB5:AB15" si="1">(IF(OR($T5="",AA5=""),"",IF(OR($T5=0,AA5=0),0,IF((AA5*100%)/$T5&gt;100%,100%,(AA5*100%)/$T5))))</f>
        <v/>
      </c>
      <c r="AC5" s="460" t="str">
        <f t="shared" ref="AC5:AC15" si="2">IF(Z5="","",IF(AB5&lt;100%, IF(AB5&lt;25%, "ALERTA","EN TERMINO"), IF(AB5=100%, "OK", "EN TERMINO")))</f>
        <v/>
      </c>
      <c r="AF5" s="741"/>
      <c r="AG5" s="447">
        <v>44012</v>
      </c>
      <c r="AM5" s="446" t="s">
        <v>1070</v>
      </c>
      <c r="BG5" s="462" t="s">
        <v>874</v>
      </c>
      <c r="BI5" s="431" t="s">
        <v>1064</v>
      </c>
    </row>
    <row r="6" spans="1:63" s="464" customFormat="1" ht="35.1" customHeight="1" x14ac:dyDescent="0.25">
      <c r="A6" s="224"/>
      <c r="B6" s="224"/>
      <c r="C6" s="225" t="s">
        <v>154</v>
      </c>
      <c r="D6" s="224"/>
      <c r="E6" s="907"/>
      <c r="F6" s="224"/>
      <c r="G6" s="224">
        <v>6</v>
      </c>
      <c r="H6" s="364" t="s">
        <v>724</v>
      </c>
      <c r="I6" s="527" t="s">
        <v>562</v>
      </c>
      <c r="J6" s="224"/>
      <c r="K6" s="574" t="s">
        <v>564</v>
      </c>
      <c r="L6" s="224"/>
      <c r="M6" s="224"/>
      <c r="N6" s="225" t="s">
        <v>69</v>
      </c>
      <c r="O6" s="225" t="str">
        <f>IF(H6="","",VLOOKUP(H6,'[2]Procedimientos Publicar'!$C$5:$E$85,3,FALSE))</f>
        <v>GERENCIA</v>
      </c>
      <c r="P6" s="225" t="s">
        <v>559</v>
      </c>
      <c r="Q6" s="224"/>
      <c r="R6" s="224"/>
      <c r="S6" s="224"/>
      <c r="T6" s="228">
        <v>1</v>
      </c>
      <c r="U6" s="224"/>
      <c r="V6" s="224"/>
      <c r="W6" s="224"/>
      <c r="X6" s="229">
        <v>43830</v>
      </c>
      <c r="Y6" s="224"/>
      <c r="Z6" s="224"/>
      <c r="AA6" s="239" t="str">
        <f t="shared" si="0"/>
        <v/>
      </c>
      <c r="AB6" s="240" t="str">
        <f t="shared" si="1"/>
        <v/>
      </c>
      <c r="AC6" s="460" t="str">
        <f t="shared" si="2"/>
        <v/>
      </c>
      <c r="AF6" s="741"/>
      <c r="AG6" s="447">
        <v>44012</v>
      </c>
      <c r="AM6" s="446" t="s">
        <v>1070</v>
      </c>
      <c r="BG6" s="462" t="s">
        <v>874</v>
      </c>
      <c r="BI6" s="431" t="s">
        <v>1064</v>
      </c>
    </row>
    <row r="7" spans="1:63" s="464" customFormat="1" ht="35.1" customHeight="1" x14ac:dyDescent="0.25">
      <c r="A7" s="92"/>
      <c r="B7" s="92"/>
      <c r="C7" s="450" t="s">
        <v>154</v>
      </c>
      <c r="D7" s="92"/>
      <c r="E7" s="908" t="s">
        <v>576</v>
      </c>
      <c r="F7" s="92"/>
      <c r="G7" s="92">
        <v>1</v>
      </c>
      <c r="H7" s="365" t="s">
        <v>724</v>
      </c>
      <c r="I7" s="234" t="s">
        <v>565</v>
      </c>
      <c r="J7" s="92"/>
      <c r="K7" s="235" t="s">
        <v>574</v>
      </c>
      <c r="L7" s="92"/>
      <c r="M7" s="92"/>
      <c r="N7" s="450" t="s">
        <v>69</v>
      </c>
      <c r="O7" s="450" t="str">
        <f>IF(H7="","",VLOOKUP(H7,'[2]Procedimientos Publicar'!$C$5:$E$85,3,FALSE))</f>
        <v>GERENCIA</v>
      </c>
      <c r="P7" s="450" t="s">
        <v>559</v>
      </c>
      <c r="Q7" s="92"/>
      <c r="R7" s="92"/>
      <c r="S7" s="92"/>
      <c r="T7" s="93">
        <v>1</v>
      </c>
      <c r="U7" s="92"/>
      <c r="V7" s="92"/>
      <c r="W7" s="92"/>
      <c r="X7" s="94">
        <v>43830</v>
      </c>
      <c r="Y7" s="92"/>
      <c r="Z7" s="92"/>
      <c r="AA7" s="241" t="str">
        <f t="shared" si="0"/>
        <v/>
      </c>
      <c r="AB7" s="242" t="str">
        <f t="shared" si="1"/>
        <v/>
      </c>
      <c r="AC7" s="460" t="str">
        <f t="shared" si="2"/>
        <v/>
      </c>
      <c r="AD7" s="430" t="s">
        <v>869</v>
      </c>
      <c r="AF7" s="741"/>
      <c r="AG7" s="447">
        <v>44012</v>
      </c>
      <c r="AM7" s="446" t="s">
        <v>1070</v>
      </c>
      <c r="BG7" s="462" t="s">
        <v>874</v>
      </c>
      <c r="BI7" s="431" t="s">
        <v>1064</v>
      </c>
    </row>
    <row r="8" spans="1:63" s="464" customFormat="1" ht="35.1" customHeight="1" x14ac:dyDescent="0.25">
      <c r="A8" s="92"/>
      <c r="B8" s="92"/>
      <c r="C8" s="450" t="s">
        <v>154</v>
      </c>
      <c r="D8" s="92"/>
      <c r="E8" s="908"/>
      <c r="F8" s="92"/>
      <c r="G8" s="92">
        <v>2</v>
      </c>
      <c r="H8" s="365" t="s">
        <v>724</v>
      </c>
      <c r="I8" s="234" t="s">
        <v>566</v>
      </c>
      <c r="J8" s="92"/>
      <c r="K8" s="235" t="s">
        <v>575</v>
      </c>
      <c r="L8" s="92"/>
      <c r="M8" s="92"/>
      <c r="N8" s="450" t="s">
        <v>69</v>
      </c>
      <c r="O8" s="450" t="str">
        <f>IF(H8="","",VLOOKUP(H8,'[2]Procedimientos Publicar'!$C$5:$E$85,3,FALSE))</f>
        <v>GERENCIA</v>
      </c>
      <c r="P8" s="450" t="s">
        <v>559</v>
      </c>
      <c r="Q8" s="92"/>
      <c r="R8" s="92"/>
      <c r="S8" s="92"/>
      <c r="T8" s="93">
        <v>1</v>
      </c>
      <c r="U8" s="92"/>
      <c r="V8" s="92"/>
      <c r="W8" s="92"/>
      <c r="X8" s="94">
        <v>43830</v>
      </c>
      <c r="Y8" s="92"/>
      <c r="Z8" s="92"/>
      <c r="AA8" s="241" t="str">
        <f t="shared" si="0"/>
        <v/>
      </c>
      <c r="AB8" s="242" t="str">
        <f t="shared" si="1"/>
        <v/>
      </c>
      <c r="AC8" s="460" t="str">
        <f t="shared" si="2"/>
        <v/>
      </c>
      <c r="AD8" s="430" t="s">
        <v>870</v>
      </c>
      <c r="AF8" s="741"/>
      <c r="AG8" s="447">
        <v>44012</v>
      </c>
      <c r="AM8" s="446" t="s">
        <v>1070</v>
      </c>
      <c r="BG8" s="462" t="s">
        <v>874</v>
      </c>
      <c r="BI8" s="431" t="s">
        <v>1064</v>
      </c>
    </row>
    <row r="9" spans="1:63" s="464" customFormat="1" ht="35.1" customHeight="1" x14ac:dyDescent="0.25">
      <c r="A9" s="92"/>
      <c r="B9" s="92"/>
      <c r="C9" s="450" t="s">
        <v>154</v>
      </c>
      <c r="D9" s="92"/>
      <c r="E9" s="908"/>
      <c r="F9" s="92"/>
      <c r="G9" s="92">
        <v>3</v>
      </c>
      <c r="H9" s="365" t="s">
        <v>724</v>
      </c>
      <c r="I9" s="234" t="s">
        <v>567</v>
      </c>
      <c r="J9" s="92"/>
      <c r="K9" s="92"/>
      <c r="L9" s="92"/>
      <c r="M9" s="92"/>
      <c r="N9" s="450" t="s">
        <v>69</v>
      </c>
      <c r="O9" s="450" t="str">
        <f>IF(H9="","",VLOOKUP(H9,'[2]Procedimientos Publicar'!$C$5:$E$85,3,FALSE))</f>
        <v>GERENCIA</v>
      </c>
      <c r="P9" s="450" t="s">
        <v>559</v>
      </c>
      <c r="Q9" s="92"/>
      <c r="R9" s="92"/>
      <c r="S9" s="92"/>
      <c r="T9" s="93">
        <v>1</v>
      </c>
      <c r="U9" s="92"/>
      <c r="V9" s="92"/>
      <c r="W9" s="92"/>
      <c r="X9" s="94">
        <v>43830</v>
      </c>
      <c r="Y9" s="92"/>
      <c r="Z9" s="92"/>
      <c r="AA9" s="241" t="str">
        <f t="shared" si="0"/>
        <v/>
      </c>
      <c r="AB9" s="242" t="str">
        <f t="shared" si="1"/>
        <v/>
      </c>
      <c r="AC9" s="460" t="str">
        <f t="shared" si="2"/>
        <v/>
      </c>
      <c r="AD9" s="430" t="s">
        <v>871</v>
      </c>
      <c r="AF9" s="741"/>
      <c r="AG9" s="447">
        <v>44012</v>
      </c>
      <c r="AM9" s="446" t="s">
        <v>1070</v>
      </c>
      <c r="BG9" s="462" t="s">
        <v>874</v>
      </c>
      <c r="BI9" s="431" t="s">
        <v>1064</v>
      </c>
    </row>
    <row r="10" spans="1:63" s="464" customFormat="1" ht="35.1" customHeight="1" x14ac:dyDescent="0.25">
      <c r="A10" s="226"/>
      <c r="B10" s="226"/>
      <c r="C10" s="227" t="s">
        <v>154</v>
      </c>
      <c r="D10" s="226"/>
      <c r="E10" s="909" t="s">
        <v>576</v>
      </c>
      <c r="F10" s="226"/>
      <c r="G10" s="226">
        <v>1</v>
      </c>
      <c r="H10" s="366" t="s">
        <v>724</v>
      </c>
      <c r="I10" s="236" t="s">
        <v>568</v>
      </c>
      <c r="J10" s="226"/>
      <c r="K10" s="226"/>
      <c r="L10" s="226"/>
      <c r="M10" s="226"/>
      <c r="N10" s="227" t="s">
        <v>69</v>
      </c>
      <c r="O10" s="227" t="str">
        <f>IF(H10="","",VLOOKUP(H10,'[2]Procedimientos Publicar'!$C$5:$E$85,3,FALSE))</f>
        <v>GERENCIA</v>
      </c>
      <c r="P10" s="227" t="s">
        <v>559</v>
      </c>
      <c r="Q10" s="226"/>
      <c r="R10" s="226"/>
      <c r="S10" s="226"/>
      <c r="T10" s="230">
        <v>1</v>
      </c>
      <c r="U10" s="226"/>
      <c r="V10" s="226"/>
      <c r="W10" s="226"/>
      <c r="X10" s="231">
        <v>43830</v>
      </c>
      <c r="Y10" s="226"/>
      <c r="Z10" s="226"/>
      <c r="AA10" s="245" t="str">
        <f t="shared" si="0"/>
        <v/>
      </c>
      <c r="AB10" s="246" t="str">
        <f t="shared" si="1"/>
        <v/>
      </c>
      <c r="AC10" s="460" t="str">
        <f t="shared" si="2"/>
        <v/>
      </c>
      <c r="AD10" s="430" t="s">
        <v>871</v>
      </c>
      <c r="AF10" s="741"/>
      <c r="AG10" s="447">
        <v>44012</v>
      </c>
      <c r="AM10" s="446" t="s">
        <v>1070</v>
      </c>
      <c r="BG10" s="462" t="s">
        <v>874</v>
      </c>
      <c r="BI10" s="431" t="s">
        <v>1064</v>
      </c>
    </row>
    <row r="11" spans="1:63" s="464" customFormat="1" ht="35.1" customHeight="1" x14ac:dyDescent="0.25">
      <c r="A11" s="226"/>
      <c r="B11" s="226"/>
      <c r="C11" s="227" t="s">
        <v>154</v>
      </c>
      <c r="D11" s="226"/>
      <c r="E11" s="909"/>
      <c r="F11" s="226"/>
      <c r="G11" s="226">
        <v>2</v>
      </c>
      <c r="H11" s="366" t="s">
        <v>724</v>
      </c>
      <c r="I11" s="237" t="s">
        <v>569</v>
      </c>
      <c r="J11" s="226"/>
      <c r="K11" s="226"/>
      <c r="L11" s="226"/>
      <c r="M11" s="226"/>
      <c r="N11" s="227" t="s">
        <v>69</v>
      </c>
      <c r="O11" s="227" t="str">
        <f>IF(H11="","",VLOOKUP(H11,'[2]Procedimientos Publicar'!$C$5:$E$85,3,FALSE))</f>
        <v>GERENCIA</v>
      </c>
      <c r="P11" s="227" t="s">
        <v>559</v>
      </c>
      <c r="Q11" s="226"/>
      <c r="R11" s="226"/>
      <c r="S11" s="226"/>
      <c r="T11" s="230">
        <v>1</v>
      </c>
      <c r="U11" s="226"/>
      <c r="V11" s="226"/>
      <c r="W11" s="226"/>
      <c r="X11" s="231">
        <v>43830</v>
      </c>
      <c r="Y11" s="226"/>
      <c r="Z11" s="226"/>
      <c r="AA11" s="245" t="str">
        <f t="shared" si="0"/>
        <v/>
      </c>
      <c r="AB11" s="246" t="str">
        <f t="shared" si="1"/>
        <v/>
      </c>
      <c r="AC11" s="460" t="str">
        <f t="shared" si="2"/>
        <v/>
      </c>
      <c r="AD11" s="430" t="s">
        <v>872</v>
      </c>
      <c r="AF11" s="741"/>
      <c r="AG11" s="447">
        <v>44012</v>
      </c>
      <c r="AM11" s="446" t="s">
        <v>1070</v>
      </c>
      <c r="BG11" s="462" t="s">
        <v>874</v>
      </c>
      <c r="BI11" s="431" t="s">
        <v>1064</v>
      </c>
    </row>
    <row r="12" spans="1:63" s="464" customFormat="1" ht="35.1" customHeight="1" x14ac:dyDescent="0.25">
      <c r="A12" s="226"/>
      <c r="B12" s="226"/>
      <c r="C12" s="227" t="s">
        <v>154</v>
      </c>
      <c r="D12" s="226"/>
      <c r="E12" s="909"/>
      <c r="F12" s="226"/>
      <c r="G12" s="226">
        <v>3</v>
      </c>
      <c r="H12" s="366" t="s">
        <v>724</v>
      </c>
      <c r="I12" s="677" t="s">
        <v>570</v>
      </c>
      <c r="J12" s="226"/>
      <c r="K12" s="226"/>
      <c r="L12" s="226"/>
      <c r="M12" s="226"/>
      <c r="N12" s="227" t="s">
        <v>69</v>
      </c>
      <c r="O12" s="227" t="str">
        <f>IF(H12="","",VLOOKUP(H12,'[2]Procedimientos Publicar'!$C$5:$E$85,3,FALSE))</f>
        <v>GERENCIA</v>
      </c>
      <c r="P12" s="227" t="s">
        <v>559</v>
      </c>
      <c r="Q12" s="226"/>
      <c r="R12" s="226"/>
      <c r="S12" s="226"/>
      <c r="T12" s="230">
        <v>1</v>
      </c>
      <c r="U12" s="226"/>
      <c r="V12" s="226"/>
      <c r="W12" s="226"/>
      <c r="X12" s="231">
        <v>43830</v>
      </c>
      <c r="Y12" s="226"/>
      <c r="Z12" s="226"/>
      <c r="AA12" s="245" t="str">
        <f t="shared" si="0"/>
        <v/>
      </c>
      <c r="AB12" s="246" t="str">
        <f t="shared" si="1"/>
        <v/>
      </c>
      <c r="AC12" s="460" t="str">
        <f t="shared" si="2"/>
        <v/>
      </c>
      <c r="AD12" s="430" t="s">
        <v>872</v>
      </c>
      <c r="AF12" s="741"/>
      <c r="AG12" s="447">
        <v>44012</v>
      </c>
      <c r="AM12" s="446" t="s">
        <v>1070</v>
      </c>
      <c r="BG12" s="462" t="s">
        <v>874</v>
      </c>
      <c r="BI12" s="431" t="s">
        <v>1064</v>
      </c>
    </row>
    <row r="13" spans="1:63" s="464" customFormat="1" ht="35.1" customHeight="1" x14ac:dyDescent="0.25">
      <c r="A13" s="224"/>
      <c r="B13" s="224"/>
      <c r="C13" s="225" t="s">
        <v>154</v>
      </c>
      <c r="D13" s="224"/>
      <c r="E13" s="907" t="s">
        <v>576</v>
      </c>
      <c r="F13" s="224"/>
      <c r="G13" s="224">
        <v>1</v>
      </c>
      <c r="H13" s="364" t="s">
        <v>724</v>
      </c>
      <c r="I13" s="677" t="s">
        <v>571</v>
      </c>
      <c r="J13" s="224"/>
      <c r="K13" s="224"/>
      <c r="L13" s="224"/>
      <c r="M13" s="224"/>
      <c r="N13" s="225" t="s">
        <v>69</v>
      </c>
      <c r="O13" s="225" t="str">
        <f>IF(H13="","",VLOOKUP(H13,'[2]Procedimientos Publicar'!$C$5:$E$85,3,FALSE))</f>
        <v>GERENCIA</v>
      </c>
      <c r="P13" s="225" t="s">
        <v>559</v>
      </c>
      <c r="Q13" s="224"/>
      <c r="R13" s="224"/>
      <c r="S13" s="224"/>
      <c r="T13" s="228">
        <v>1</v>
      </c>
      <c r="U13" s="224"/>
      <c r="V13" s="224"/>
      <c r="W13" s="224"/>
      <c r="X13" s="229">
        <v>43830</v>
      </c>
      <c r="Y13" s="224"/>
      <c r="Z13" s="224"/>
      <c r="AA13" s="239" t="str">
        <f t="shared" si="0"/>
        <v/>
      </c>
      <c r="AB13" s="240" t="str">
        <f t="shared" si="1"/>
        <v/>
      </c>
      <c r="AC13" s="460" t="str">
        <f t="shared" si="2"/>
        <v/>
      </c>
      <c r="AD13" s="430" t="s">
        <v>871</v>
      </c>
      <c r="AF13" s="741"/>
      <c r="AG13" s="447">
        <v>44012</v>
      </c>
      <c r="AM13" s="446" t="s">
        <v>1070</v>
      </c>
      <c r="BG13" s="462" t="s">
        <v>874</v>
      </c>
      <c r="BI13" s="431" t="s">
        <v>1064</v>
      </c>
    </row>
    <row r="14" spans="1:63" s="464" customFormat="1" ht="35.1" customHeight="1" x14ac:dyDescent="0.25">
      <c r="A14" s="224"/>
      <c r="B14" s="224"/>
      <c r="C14" s="225" t="s">
        <v>154</v>
      </c>
      <c r="D14" s="224"/>
      <c r="E14" s="907"/>
      <c r="F14" s="224"/>
      <c r="G14" s="224">
        <v>2</v>
      </c>
      <c r="H14" s="364" t="s">
        <v>724</v>
      </c>
      <c r="I14" s="677" t="s">
        <v>572</v>
      </c>
      <c r="J14" s="224"/>
      <c r="K14" s="224"/>
      <c r="L14" s="224"/>
      <c r="M14" s="224"/>
      <c r="N14" s="225" t="s">
        <v>69</v>
      </c>
      <c r="O14" s="225" t="str">
        <f>IF(H14="","",VLOOKUP(H14,'[2]Procedimientos Publicar'!$C$5:$E$85,3,FALSE))</f>
        <v>GERENCIA</v>
      </c>
      <c r="P14" s="225" t="s">
        <v>559</v>
      </c>
      <c r="Q14" s="224"/>
      <c r="R14" s="224"/>
      <c r="S14" s="224"/>
      <c r="T14" s="228">
        <v>1</v>
      </c>
      <c r="U14" s="224"/>
      <c r="V14" s="224"/>
      <c r="W14" s="224"/>
      <c r="X14" s="229">
        <v>43830</v>
      </c>
      <c r="Y14" s="224"/>
      <c r="Z14" s="224"/>
      <c r="AA14" s="239" t="str">
        <f t="shared" si="0"/>
        <v/>
      </c>
      <c r="AB14" s="240" t="str">
        <f t="shared" si="1"/>
        <v/>
      </c>
      <c r="AC14" s="460" t="str">
        <f t="shared" si="2"/>
        <v/>
      </c>
      <c r="AD14" s="430" t="s">
        <v>873</v>
      </c>
      <c r="AF14" s="741"/>
      <c r="AG14" s="447">
        <v>44012</v>
      </c>
      <c r="AM14" s="446" t="s">
        <v>1070</v>
      </c>
      <c r="BG14" s="462" t="s">
        <v>874</v>
      </c>
      <c r="BI14" s="431" t="s">
        <v>1064</v>
      </c>
    </row>
    <row r="15" spans="1:63" s="464" customFormat="1" ht="35.1" customHeight="1" x14ac:dyDescent="0.25">
      <c r="A15" s="224"/>
      <c r="B15" s="224"/>
      <c r="C15" s="225" t="s">
        <v>154</v>
      </c>
      <c r="D15" s="224"/>
      <c r="E15" s="907"/>
      <c r="F15" s="224"/>
      <c r="G15" s="224">
        <v>3</v>
      </c>
      <c r="H15" s="364" t="s">
        <v>724</v>
      </c>
      <c r="I15" s="677" t="s">
        <v>573</v>
      </c>
      <c r="J15" s="224"/>
      <c r="K15" s="224"/>
      <c r="L15" s="224"/>
      <c r="M15" s="224"/>
      <c r="N15" s="225" t="s">
        <v>69</v>
      </c>
      <c r="O15" s="225" t="str">
        <f>IF(H15="","",VLOOKUP(H15,'[2]Procedimientos Publicar'!$C$5:$E$85,3,FALSE))</f>
        <v>GERENCIA</v>
      </c>
      <c r="P15" s="225" t="s">
        <v>559</v>
      </c>
      <c r="Q15" s="224"/>
      <c r="R15" s="224"/>
      <c r="S15" s="224"/>
      <c r="T15" s="228">
        <v>1</v>
      </c>
      <c r="U15" s="224"/>
      <c r="V15" s="224"/>
      <c r="W15" s="224"/>
      <c r="X15" s="229">
        <v>43830</v>
      </c>
      <c r="Y15" s="224"/>
      <c r="Z15" s="224"/>
      <c r="AA15" s="239" t="str">
        <f t="shared" si="0"/>
        <v/>
      </c>
      <c r="AB15" s="240" t="str">
        <f t="shared" si="1"/>
        <v/>
      </c>
      <c r="AC15" s="460" t="str">
        <f t="shared" si="2"/>
        <v/>
      </c>
      <c r="AD15" s="430" t="s">
        <v>873</v>
      </c>
      <c r="AF15" s="741"/>
      <c r="AG15" s="447">
        <v>44012</v>
      </c>
      <c r="AM15" s="446" t="s">
        <v>1070</v>
      </c>
      <c r="BG15" s="462" t="s">
        <v>874</v>
      </c>
      <c r="BI15" s="431" t="s">
        <v>1064</v>
      </c>
    </row>
    <row r="16" spans="1:63" s="354" customFormat="1" ht="69" customHeight="1" x14ac:dyDescent="0.25">
      <c r="C16" s="352"/>
      <c r="E16" s="384"/>
      <c r="G16" s="387"/>
      <c r="H16" s="375"/>
      <c r="I16" s="287"/>
      <c r="J16" s="284"/>
      <c r="K16" s="274"/>
      <c r="N16" s="352"/>
      <c r="O16" s="352"/>
      <c r="P16" s="176"/>
      <c r="T16" s="95"/>
      <c r="V16" s="313"/>
      <c r="W16" s="276"/>
      <c r="X16" s="96"/>
      <c r="Y16" s="269"/>
      <c r="AA16" s="270"/>
      <c r="AB16" s="273"/>
      <c r="AF16" s="357"/>
      <c r="BG16" s="357"/>
    </row>
    <row r="17" spans="3:59" s="354" customFormat="1" ht="69" customHeight="1" x14ac:dyDescent="0.25">
      <c r="C17" s="352"/>
      <c r="E17" s="384"/>
      <c r="G17" s="387"/>
      <c r="H17" s="375"/>
      <c r="I17" s="287"/>
      <c r="J17" s="293"/>
      <c r="K17" s="274"/>
      <c r="N17" s="352"/>
      <c r="O17" s="352"/>
      <c r="P17" s="176"/>
      <c r="T17" s="95"/>
      <c r="V17" s="313"/>
      <c r="W17" s="276"/>
      <c r="X17" s="96"/>
      <c r="Y17" s="269"/>
      <c r="AA17" s="270"/>
      <c r="AB17" s="273"/>
      <c r="AF17" s="357"/>
      <c r="BG17" s="357"/>
    </row>
    <row r="18" spans="3:59" s="354" customFormat="1" ht="69" customHeight="1" x14ac:dyDescent="0.2">
      <c r="C18" s="352"/>
      <c r="E18" s="384"/>
      <c r="H18" s="375"/>
      <c r="I18" s="318"/>
      <c r="J18" s="274"/>
      <c r="K18" s="274"/>
      <c r="N18" s="352"/>
      <c r="O18" s="352"/>
      <c r="P18" s="176"/>
      <c r="T18" s="95"/>
      <c r="V18" s="313"/>
      <c r="W18" s="319"/>
      <c r="X18" s="96"/>
      <c r="Y18" s="269"/>
      <c r="AA18" s="270"/>
      <c r="AB18" s="273"/>
      <c r="AF18" s="357"/>
      <c r="BG18" s="357"/>
    </row>
    <row r="19" spans="3:59" s="354" customFormat="1" ht="69" customHeight="1" x14ac:dyDescent="0.25">
      <c r="C19" s="352"/>
      <c r="E19" s="384"/>
      <c r="H19" s="375"/>
      <c r="I19" s="269"/>
      <c r="J19" s="274"/>
      <c r="K19" s="274"/>
      <c r="N19" s="352"/>
      <c r="O19" s="352"/>
      <c r="P19" s="176"/>
      <c r="T19" s="95"/>
      <c r="V19" s="313"/>
      <c r="W19" s="313"/>
      <c r="X19" s="96"/>
      <c r="Y19" s="269"/>
      <c r="AA19" s="270"/>
      <c r="AB19" s="273"/>
      <c r="AF19" s="357"/>
      <c r="BG19" s="357"/>
    </row>
    <row r="20" spans="3:59" s="354" customFormat="1" ht="69" customHeight="1" x14ac:dyDescent="0.25">
      <c r="C20" s="352"/>
      <c r="E20" s="384"/>
      <c r="H20" s="375"/>
      <c r="I20" s="269"/>
      <c r="J20" s="274"/>
      <c r="K20" s="274"/>
      <c r="N20" s="352"/>
      <c r="O20" s="352"/>
      <c r="P20" s="176"/>
      <c r="T20" s="95"/>
      <c r="V20" s="313"/>
      <c r="W20" s="319"/>
      <c r="X20" s="96"/>
      <c r="Y20" s="269"/>
      <c r="AA20" s="270"/>
      <c r="AB20" s="273"/>
      <c r="AF20" s="357"/>
      <c r="BG20" s="357"/>
    </row>
    <row r="21" spans="3:59" s="354" customFormat="1" ht="69" customHeight="1" x14ac:dyDescent="0.25">
      <c r="C21" s="352"/>
      <c r="E21" s="382"/>
      <c r="H21" s="375"/>
      <c r="I21" s="278"/>
      <c r="J21" s="282"/>
      <c r="K21" s="24"/>
      <c r="L21" s="24"/>
      <c r="M21" s="143"/>
      <c r="N21" s="352"/>
      <c r="O21" s="352"/>
      <c r="P21" s="352"/>
      <c r="S21" s="24"/>
      <c r="T21" s="95"/>
      <c r="V21" s="18"/>
      <c r="W21" s="18"/>
      <c r="X21" s="96"/>
      <c r="Y21" s="283"/>
      <c r="AA21" s="270"/>
      <c r="AB21" s="273"/>
      <c r="AD21" s="25"/>
      <c r="AF21" s="357"/>
      <c r="BG21" s="357"/>
    </row>
    <row r="22" spans="3:59" s="354" customFormat="1" ht="69" customHeight="1" x14ac:dyDescent="0.25">
      <c r="C22" s="352"/>
      <c r="E22" s="382"/>
      <c r="H22" s="375"/>
      <c r="I22" s="148"/>
      <c r="J22" s="277"/>
      <c r="K22" s="24"/>
      <c r="L22" s="24"/>
      <c r="M22" s="143"/>
      <c r="N22" s="352"/>
      <c r="O22" s="352"/>
      <c r="P22" s="352"/>
      <c r="S22" s="24"/>
      <c r="T22" s="95"/>
      <c r="V22" s="18"/>
      <c r="W22" s="18"/>
      <c r="X22" s="96"/>
      <c r="Y22" s="25"/>
      <c r="AA22" s="270"/>
      <c r="AB22" s="273"/>
      <c r="AD22" s="148"/>
      <c r="AF22" s="357"/>
      <c r="BG22" s="357"/>
    </row>
    <row r="23" spans="3:59" s="354" customFormat="1" ht="69" customHeight="1" x14ac:dyDescent="0.25">
      <c r="C23" s="352"/>
      <c r="E23" s="382"/>
      <c r="H23" s="375"/>
      <c r="I23" s="148"/>
      <c r="J23" s="277"/>
      <c r="K23" s="24"/>
      <c r="L23" s="24"/>
      <c r="M23" s="143"/>
      <c r="N23" s="352"/>
      <c r="O23" s="352"/>
      <c r="P23" s="352"/>
      <c r="S23" s="24"/>
      <c r="T23" s="95"/>
      <c r="V23" s="18"/>
      <c r="W23" s="18"/>
      <c r="X23" s="96"/>
      <c r="Y23" s="25"/>
      <c r="AA23" s="270"/>
      <c r="AB23" s="273"/>
      <c r="AD23" s="148"/>
      <c r="AF23" s="357"/>
      <c r="BG23" s="357"/>
    </row>
    <row r="24" spans="3:59" s="354" customFormat="1" ht="69" customHeight="1" x14ac:dyDescent="0.25">
      <c r="C24" s="352"/>
      <c r="E24" s="382"/>
      <c r="H24" s="375"/>
      <c r="I24" s="148"/>
      <c r="J24" s="277"/>
      <c r="K24" s="24"/>
      <c r="L24" s="24"/>
      <c r="M24" s="143"/>
      <c r="N24" s="352"/>
      <c r="O24" s="352"/>
      <c r="P24" s="352"/>
      <c r="S24" s="24"/>
      <c r="T24" s="95"/>
      <c r="V24" s="18"/>
      <c r="W24" s="18"/>
      <c r="X24" s="96"/>
      <c r="Y24" s="25"/>
      <c r="AA24" s="270"/>
      <c r="AB24" s="273"/>
      <c r="AD24" s="148"/>
      <c r="AF24" s="357"/>
      <c r="BG24" s="357"/>
    </row>
    <row r="25" spans="3:59" s="354" customFormat="1" ht="69" customHeight="1" x14ac:dyDescent="0.2">
      <c r="C25" s="352"/>
      <c r="E25" s="382"/>
      <c r="H25" s="375"/>
      <c r="I25" s="148"/>
      <c r="J25" s="277"/>
      <c r="K25" s="25"/>
      <c r="L25" s="24"/>
      <c r="M25" s="143"/>
      <c r="N25" s="352"/>
      <c r="O25" s="352"/>
      <c r="P25" s="352"/>
      <c r="S25" s="25"/>
      <c r="T25" s="95"/>
      <c r="V25" s="18"/>
      <c r="W25" s="18"/>
      <c r="X25" s="96"/>
      <c r="Y25" s="280"/>
      <c r="AA25" s="270"/>
      <c r="AB25" s="273"/>
      <c r="AD25" s="104"/>
      <c r="BG25" s="357"/>
    </row>
    <row r="26" spans="3:59" s="354" customFormat="1" ht="69" customHeight="1" x14ac:dyDescent="0.25">
      <c r="C26" s="352"/>
      <c r="E26" s="382"/>
      <c r="H26" s="375"/>
      <c r="I26" s="148"/>
      <c r="N26" s="352"/>
      <c r="O26" s="352"/>
      <c r="P26" s="352"/>
      <c r="T26" s="95"/>
      <c r="X26" s="96"/>
      <c r="AA26" s="270"/>
      <c r="AB26" s="273"/>
      <c r="AF26" s="357"/>
      <c r="BG26" s="357"/>
    </row>
    <row r="27" spans="3:59" s="354" customFormat="1" ht="69" customHeight="1" x14ac:dyDescent="0.25">
      <c r="C27" s="352"/>
      <c r="E27" s="382"/>
      <c r="H27" s="375"/>
      <c r="I27" s="148"/>
      <c r="N27" s="352"/>
      <c r="O27" s="352"/>
      <c r="P27" s="352"/>
      <c r="T27" s="95"/>
      <c r="X27" s="96"/>
      <c r="AA27" s="270"/>
      <c r="AB27" s="273"/>
      <c r="AF27" s="357"/>
      <c r="BG27" s="357"/>
    </row>
    <row r="28" spans="3:59" s="354" customFormat="1" ht="69" customHeight="1" x14ac:dyDescent="0.25">
      <c r="C28" s="352"/>
      <c r="E28" s="382"/>
      <c r="H28" s="375"/>
      <c r="I28" s="284"/>
      <c r="N28" s="352"/>
      <c r="O28" s="352"/>
      <c r="P28" s="352"/>
      <c r="T28" s="95"/>
      <c r="X28" s="96"/>
      <c r="AA28" s="270"/>
      <c r="AB28" s="273"/>
      <c r="AF28" s="357"/>
      <c r="BG28" s="357"/>
    </row>
    <row r="29" spans="3:59" s="354" customFormat="1" ht="69" customHeight="1" x14ac:dyDescent="0.2">
      <c r="C29" s="352"/>
      <c r="E29" s="382"/>
      <c r="H29" s="375"/>
      <c r="I29" s="277"/>
      <c r="J29" s="279"/>
      <c r="K29" s="24"/>
      <c r="L29" s="24"/>
      <c r="M29" s="143"/>
      <c r="N29" s="352"/>
      <c r="O29" s="352"/>
      <c r="P29" s="352"/>
      <c r="S29" s="24"/>
      <c r="T29" s="95"/>
      <c r="V29" s="18"/>
      <c r="W29" s="18"/>
      <c r="X29" s="96"/>
      <c r="Y29" s="280"/>
      <c r="AA29" s="270"/>
      <c r="AB29" s="273"/>
      <c r="AD29" s="104"/>
      <c r="BG29" s="357"/>
    </row>
    <row r="30" spans="3:59" s="354" customFormat="1" ht="69" customHeight="1" x14ac:dyDescent="0.2">
      <c r="C30" s="352"/>
      <c r="E30" s="382"/>
      <c r="H30" s="375"/>
      <c r="I30" s="277"/>
      <c r="J30" s="279"/>
      <c r="K30" s="24"/>
      <c r="L30" s="24"/>
      <c r="M30" s="143"/>
      <c r="N30" s="352"/>
      <c r="O30" s="352"/>
      <c r="P30" s="352"/>
      <c r="S30" s="24"/>
      <c r="T30" s="95"/>
      <c r="V30" s="18"/>
      <c r="W30" s="18"/>
      <c r="X30" s="96"/>
      <c r="Y30" s="280"/>
      <c r="AA30" s="270"/>
      <c r="AB30" s="273"/>
      <c r="AD30" s="104"/>
      <c r="BG30" s="357"/>
    </row>
    <row r="31" spans="3:59" s="354" customFormat="1" ht="69" customHeight="1" x14ac:dyDescent="0.25">
      <c r="C31" s="352"/>
      <c r="E31" s="382"/>
      <c r="H31" s="375"/>
      <c r="I31" s="277"/>
      <c r="J31" s="277"/>
      <c r="K31" s="24"/>
      <c r="L31" s="24"/>
      <c r="M31" s="143"/>
      <c r="N31" s="352"/>
      <c r="O31" s="352"/>
      <c r="P31" s="352"/>
      <c r="S31" s="24"/>
      <c r="T31" s="95"/>
      <c r="V31" s="18"/>
      <c r="W31" s="18"/>
      <c r="X31" s="96"/>
      <c r="Y31" s="25"/>
      <c r="AA31" s="270"/>
      <c r="AB31" s="273"/>
      <c r="AD31" s="148"/>
      <c r="AF31" s="357"/>
      <c r="BG31" s="357"/>
    </row>
    <row r="32" spans="3:59" s="354" customFormat="1" ht="69" customHeight="1" x14ac:dyDescent="0.25">
      <c r="C32" s="352"/>
      <c r="E32" s="382"/>
      <c r="H32" s="375"/>
      <c r="I32" s="277"/>
      <c r="J32" s="277"/>
      <c r="K32" s="24"/>
      <c r="L32" s="24"/>
      <c r="M32" s="143"/>
      <c r="N32" s="352"/>
      <c r="O32" s="352"/>
      <c r="P32" s="352"/>
      <c r="S32" s="24"/>
      <c r="T32" s="95"/>
      <c r="V32" s="18"/>
      <c r="W32" s="18"/>
      <c r="X32" s="96"/>
      <c r="Y32" s="25"/>
      <c r="AA32" s="270"/>
      <c r="AB32" s="273"/>
      <c r="AD32" s="148"/>
      <c r="AF32" s="357"/>
      <c r="BG32" s="357"/>
    </row>
    <row r="33" spans="3:59" s="354" customFormat="1" ht="69" customHeight="1" x14ac:dyDescent="0.2">
      <c r="C33" s="352"/>
      <c r="E33" s="382"/>
      <c r="H33" s="375"/>
      <c r="I33" s="277"/>
      <c r="J33" s="277"/>
      <c r="K33" s="24"/>
      <c r="L33" s="24"/>
      <c r="M33" s="143"/>
      <c r="N33" s="352"/>
      <c r="O33" s="352"/>
      <c r="P33" s="352"/>
      <c r="S33" s="24"/>
      <c r="T33" s="95"/>
      <c r="V33" s="18"/>
      <c r="W33" s="18"/>
      <c r="X33" s="96"/>
      <c r="Y33" s="280"/>
      <c r="AA33" s="270"/>
      <c r="AB33" s="273"/>
      <c r="AD33" s="104"/>
      <c r="BG33" s="357"/>
    </row>
    <row r="34" spans="3:59" s="354" customFormat="1" ht="69" customHeight="1" x14ac:dyDescent="0.2">
      <c r="C34" s="352"/>
      <c r="E34" s="382"/>
      <c r="H34" s="375"/>
      <c r="I34" s="277"/>
      <c r="J34" s="24"/>
      <c r="K34" s="24"/>
      <c r="L34" s="24"/>
      <c r="M34" s="143"/>
      <c r="N34" s="352"/>
      <c r="O34" s="352"/>
      <c r="P34" s="352"/>
      <c r="S34" s="24"/>
      <c r="T34" s="95"/>
      <c r="V34" s="18"/>
      <c r="W34" s="18"/>
      <c r="X34" s="96"/>
      <c r="Y34" s="280"/>
      <c r="AA34" s="270"/>
      <c r="AB34" s="273"/>
      <c r="AD34" s="104"/>
      <c r="BG34" s="357"/>
    </row>
    <row r="35" spans="3:59" s="354" customFormat="1" ht="69" customHeight="1" x14ac:dyDescent="0.2">
      <c r="C35" s="352"/>
      <c r="E35" s="382"/>
      <c r="H35" s="375"/>
      <c r="I35" s="281"/>
      <c r="J35" s="24"/>
      <c r="K35" s="25"/>
      <c r="L35" s="24"/>
      <c r="M35" s="143"/>
      <c r="N35" s="352"/>
      <c r="O35" s="352"/>
      <c r="P35" s="352"/>
      <c r="S35" s="25"/>
      <c r="T35" s="95"/>
      <c r="V35" s="18"/>
      <c r="W35" s="18"/>
      <c r="X35" s="96"/>
      <c r="Y35" s="280"/>
      <c r="AA35" s="270"/>
      <c r="AB35" s="273"/>
      <c r="AD35" s="104"/>
      <c r="BG35" s="357"/>
    </row>
    <row r="36" spans="3:59" s="354" customFormat="1" ht="69" customHeight="1" x14ac:dyDescent="0.2">
      <c r="C36" s="352"/>
      <c r="E36" s="382"/>
      <c r="H36" s="375"/>
      <c r="I36" s="277"/>
      <c r="J36" s="24"/>
      <c r="K36" s="25"/>
      <c r="L36" s="24"/>
      <c r="M36" s="143"/>
      <c r="N36" s="352"/>
      <c r="O36" s="352"/>
      <c r="P36" s="352"/>
      <c r="S36" s="25"/>
      <c r="T36" s="95"/>
      <c r="V36" s="18"/>
      <c r="W36" s="18"/>
      <c r="X36" s="96"/>
      <c r="Y36" s="280"/>
      <c r="AA36" s="270"/>
      <c r="AB36" s="273"/>
      <c r="AD36" s="104"/>
      <c r="BG36" s="357"/>
    </row>
    <row r="37" spans="3:59" s="354" customFormat="1" ht="69" customHeight="1" x14ac:dyDescent="0.25">
      <c r="C37" s="352"/>
      <c r="E37" s="382"/>
      <c r="H37" s="375"/>
      <c r="I37" s="278"/>
      <c r="J37" s="282"/>
      <c r="K37" s="24"/>
      <c r="L37" s="24"/>
      <c r="M37" s="143"/>
      <c r="N37" s="352"/>
      <c r="O37" s="352"/>
      <c r="P37" s="352"/>
      <c r="S37" s="24"/>
      <c r="T37" s="95"/>
      <c r="V37" s="18"/>
      <c r="W37" s="18"/>
      <c r="X37" s="96"/>
      <c r="Y37" s="283"/>
      <c r="AA37" s="270"/>
      <c r="AB37" s="273"/>
      <c r="AD37" s="25"/>
      <c r="AF37" s="357"/>
      <c r="BG37" s="357"/>
    </row>
    <row r="38" spans="3:59" s="354" customFormat="1" ht="69" customHeight="1" x14ac:dyDescent="0.25">
      <c r="C38" s="352"/>
      <c r="E38" s="382"/>
      <c r="H38" s="375"/>
      <c r="I38" s="278"/>
      <c r="J38" s="282"/>
      <c r="K38" s="24"/>
      <c r="L38" s="24"/>
      <c r="M38" s="143"/>
      <c r="N38" s="352"/>
      <c r="O38" s="352"/>
      <c r="P38" s="352"/>
      <c r="S38" s="24"/>
      <c r="T38" s="95"/>
      <c r="V38" s="18"/>
      <c r="W38" s="18"/>
      <c r="X38" s="96"/>
      <c r="Y38" s="283"/>
      <c r="AA38" s="270"/>
      <c r="AB38" s="273"/>
      <c r="AD38" s="25"/>
      <c r="AF38" s="357"/>
      <c r="BG38" s="357"/>
    </row>
    <row r="39" spans="3:59" s="354" customFormat="1" ht="69" customHeight="1" x14ac:dyDescent="0.25">
      <c r="C39" s="352"/>
      <c r="E39" s="382"/>
      <c r="H39" s="375"/>
      <c r="I39" s="148"/>
      <c r="J39" s="277"/>
      <c r="K39" s="24"/>
      <c r="L39" s="24"/>
      <c r="M39" s="143"/>
      <c r="N39" s="352"/>
      <c r="O39" s="352"/>
      <c r="P39" s="352"/>
      <c r="S39" s="24"/>
      <c r="T39" s="95"/>
      <c r="V39" s="18"/>
      <c r="W39" s="18"/>
      <c r="X39" s="96"/>
      <c r="Y39" s="25"/>
      <c r="AA39" s="270"/>
      <c r="AB39" s="273"/>
      <c r="AD39" s="148"/>
      <c r="AF39" s="357"/>
      <c r="BG39" s="357"/>
    </row>
    <row r="40" spans="3:59" s="354" customFormat="1" ht="69" customHeight="1" x14ac:dyDescent="0.25">
      <c r="C40" s="352"/>
      <c r="E40" s="382"/>
      <c r="H40" s="375"/>
      <c r="I40" s="148"/>
      <c r="J40" s="277"/>
      <c r="K40" s="24"/>
      <c r="L40" s="24"/>
      <c r="M40" s="143"/>
      <c r="N40" s="352"/>
      <c r="O40" s="352"/>
      <c r="P40" s="352"/>
      <c r="S40" s="24"/>
      <c r="T40" s="95"/>
      <c r="V40" s="18"/>
      <c r="W40" s="18"/>
      <c r="X40" s="96"/>
      <c r="Y40" s="25"/>
      <c r="AA40" s="270"/>
      <c r="AB40" s="273"/>
      <c r="AD40" s="148"/>
      <c r="AF40" s="357"/>
      <c r="BG40" s="357"/>
    </row>
    <row r="41" spans="3:59" s="354" customFormat="1" ht="69" customHeight="1" x14ac:dyDescent="0.25">
      <c r="C41" s="352"/>
      <c r="E41" s="382"/>
      <c r="H41" s="375"/>
      <c r="I41" s="148"/>
      <c r="J41" s="277"/>
      <c r="K41" s="24"/>
      <c r="L41" s="24"/>
      <c r="M41" s="143"/>
      <c r="N41" s="352"/>
      <c r="O41" s="352"/>
      <c r="P41" s="352"/>
      <c r="S41" s="24"/>
      <c r="T41" s="95"/>
      <c r="V41" s="18"/>
      <c r="W41" s="18"/>
      <c r="X41" s="96"/>
      <c r="Y41" s="25"/>
      <c r="AA41" s="270"/>
      <c r="AB41" s="273"/>
      <c r="AD41" s="148"/>
      <c r="AF41" s="357"/>
      <c r="BG41" s="357"/>
    </row>
    <row r="42" spans="3:59" s="354" customFormat="1" ht="69" customHeight="1" x14ac:dyDescent="0.2">
      <c r="C42" s="352"/>
      <c r="E42" s="382"/>
      <c r="H42" s="375"/>
      <c r="I42" s="148"/>
      <c r="J42" s="277"/>
      <c r="K42" s="25"/>
      <c r="L42" s="24"/>
      <c r="M42" s="143"/>
      <c r="N42" s="352"/>
      <c r="O42" s="352"/>
      <c r="P42" s="352"/>
      <c r="S42" s="25"/>
      <c r="T42" s="95"/>
      <c r="V42" s="18"/>
      <c r="W42" s="18"/>
      <c r="X42" s="96"/>
      <c r="Y42" s="280"/>
      <c r="AA42" s="270"/>
      <c r="AB42" s="273"/>
      <c r="AD42" s="104"/>
      <c r="BG42" s="357"/>
    </row>
    <row r="43" spans="3:59" s="354" customFormat="1" ht="69" customHeight="1" x14ac:dyDescent="0.25">
      <c r="C43" s="352"/>
      <c r="E43" s="383"/>
      <c r="H43" s="375"/>
      <c r="I43" s="148"/>
      <c r="N43" s="352"/>
      <c r="O43" s="352"/>
      <c r="P43" s="352"/>
      <c r="T43" s="95"/>
      <c r="X43" s="96"/>
      <c r="AA43" s="270"/>
      <c r="AB43" s="273"/>
      <c r="AF43" s="357"/>
      <c r="BG43" s="357"/>
    </row>
    <row r="44" spans="3:59" s="354" customFormat="1" ht="69" customHeight="1" x14ac:dyDescent="0.25">
      <c r="C44" s="352"/>
      <c r="E44" s="383"/>
      <c r="H44" s="375"/>
      <c r="I44" s="148"/>
      <c r="N44" s="352"/>
      <c r="O44" s="352"/>
      <c r="P44" s="352"/>
      <c r="T44" s="95"/>
      <c r="X44" s="96"/>
      <c r="AA44" s="270"/>
      <c r="AB44" s="273"/>
      <c r="AF44" s="357"/>
      <c r="BG44" s="357"/>
    </row>
    <row r="45" spans="3:59" s="354" customFormat="1" ht="69" customHeight="1" x14ac:dyDescent="0.25">
      <c r="C45" s="352"/>
      <c r="E45" s="383"/>
      <c r="H45" s="375"/>
      <c r="I45" s="284"/>
      <c r="N45" s="352"/>
      <c r="O45" s="352"/>
      <c r="P45" s="352"/>
      <c r="T45" s="95"/>
      <c r="X45" s="96"/>
      <c r="AA45" s="270"/>
      <c r="AB45" s="273"/>
      <c r="AF45" s="357"/>
      <c r="BG45" s="357"/>
    </row>
    <row r="46" spans="3:59" s="354" customFormat="1" ht="69" customHeight="1" x14ac:dyDescent="0.25">
      <c r="C46" s="352"/>
      <c r="E46" s="377"/>
      <c r="H46" s="176"/>
      <c r="I46" s="353"/>
      <c r="J46" s="353"/>
      <c r="K46" s="353"/>
      <c r="L46" s="285"/>
      <c r="N46" s="352"/>
      <c r="O46" s="352"/>
      <c r="P46" s="352"/>
      <c r="S46" s="353"/>
      <c r="T46" s="95"/>
      <c r="V46" s="376"/>
      <c r="W46" s="376"/>
      <c r="X46" s="96"/>
      <c r="Y46" s="353"/>
      <c r="AA46" s="270"/>
      <c r="AB46" s="273"/>
      <c r="AD46" s="269"/>
      <c r="AF46" s="357"/>
      <c r="BG46" s="357"/>
    </row>
    <row r="47" spans="3:59" s="354" customFormat="1" ht="69" customHeight="1" x14ac:dyDescent="0.25">
      <c r="C47" s="352"/>
      <c r="E47" s="377"/>
      <c r="H47" s="176"/>
      <c r="I47" s="287"/>
      <c r="J47" s="353"/>
      <c r="K47" s="353"/>
      <c r="L47" s="288"/>
      <c r="N47" s="352"/>
      <c r="O47" s="352"/>
      <c r="P47" s="352"/>
      <c r="S47" s="353"/>
      <c r="T47" s="95"/>
      <c r="V47" s="289"/>
      <c r="W47" s="290"/>
      <c r="X47" s="96"/>
      <c r="Y47" s="353"/>
      <c r="AA47" s="270"/>
      <c r="AB47" s="273"/>
      <c r="AD47" s="269"/>
      <c r="AF47" s="357"/>
      <c r="BG47" s="357"/>
    </row>
    <row r="48" spans="3:59" s="354" customFormat="1" ht="69" customHeight="1" x14ac:dyDescent="0.25">
      <c r="C48" s="352"/>
      <c r="E48" s="377"/>
      <c r="H48" s="176"/>
      <c r="I48" s="148"/>
      <c r="J48" s="148"/>
      <c r="K48" s="148"/>
      <c r="L48" s="284"/>
      <c r="N48" s="352"/>
      <c r="O48" s="352"/>
      <c r="P48" s="352"/>
      <c r="S48" s="148"/>
      <c r="T48" s="95"/>
      <c r="V48" s="376"/>
      <c r="W48" s="376"/>
      <c r="X48" s="96"/>
      <c r="Y48" s="353"/>
      <c r="AA48" s="270"/>
      <c r="AB48" s="273"/>
      <c r="AD48" s="353"/>
      <c r="BG48" s="357"/>
    </row>
    <row r="49" spans="3:59" s="354" customFormat="1" ht="69" customHeight="1" x14ac:dyDescent="0.25">
      <c r="C49" s="352"/>
      <c r="E49" s="382"/>
      <c r="H49" s="375"/>
      <c r="I49" s="275"/>
      <c r="J49" s="275"/>
      <c r="K49" s="275"/>
      <c r="L49" s="275"/>
      <c r="N49" s="352"/>
      <c r="O49" s="352"/>
      <c r="P49" s="375"/>
      <c r="S49" s="275"/>
      <c r="T49" s="95"/>
      <c r="V49" s="291"/>
      <c r="W49" s="291"/>
      <c r="X49" s="96"/>
      <c r="Y49" s="292"/>
      <c r="AA49" s="270"/>
      <c r="AB49" s="273"/>
      <c r="AD49" s="293"/>
      <c r="AF49" s="357"/>
      <c r="BG49" s="357"/>
    </row>
    <row r="50" spans="3:59" s="354" customFormat="1" ht="69" customHeight="1" x14ac:dyDescent="0.2">
      <c r="C50" s="352"/>
      <c r="E50" s="382"/>
      <c r="H50" s="375"/>
      <c r="I50" s="275"/>
      <c r="J50" s="294"/>
      <c r="K50" s="294"/>
      <c r="L50" s="294"/>
      <c r="N50" s="352"/>
      <c r="O50" s="352"/>
      <c r="P50" s="375"/>
      <c r="S50" s="294"/>
      <c r="T50" s="95"/>
      <c r="U50" s="294"/>
      <c r="V50" s="291"/>
      <c r="W50" s="291"/>
      <c r="X50" s="96"/>
      <c r="Y50" s="353"/>
      <c r="AA50" s="270"/>
      <c r="AB50" s="273"/>
      <c r="AD50" s="275"/>
      <c r="BG50" s="357"/>
    </row>
    <row r="51" spans="3:59" s="354" customFormat="1" ht="69" customHeight="1" x14ac:dyDescent="0.2">
      <c r="C51" s="352"/>
      <c r="E51" s="382"/>
      <c r="H51" s="375"/>
      <c r="I51" s="275"/>
      <c r="J51" s="294"/>
      <c r="K51" s="294"/>
      <c r="L51" s="294"/>
      <c r="N51" s="352"/>
      <c r="O51" s="352"/>
      <c r="P51" s="375"/>
      <c r="S51" s="294"/>
      <c r="T51" s="95"/>
      <c r="V51" s="291"/>
      <c r="W51" s="291"/>
      <c r="X51" s="96"/>
      <c r="Y51" s="353"/>
      <c r="AA51" s="270"/>
      <c r="AB51" s="273"/>
      <c r="AD51" s="353"/>
      <c r="AF51" s="357"/>
      <c r="BG51" s="357"/>
    </row>
    <row r="52" spans="3:59" s="354" customFormat="1" ht="69" customHeight="1" x14ac:dyDescent="0.2">
      <c r="C52" s="352"/>
      <c r="E52" s="382"/>
      <c r="H52" s="375"/>
      <c r="I52" s="275"/>
      <c r="J52" s="295"/>
      <c r="K52" s="275"/>
      <c r="L52" s="294"/>
      <c r="N52" s="352"/>
      <c r="O52" s="352"/>
      <c r="P52" s="294"/>
      <c r="S52" s="275"/>
      <c r="T52" s="95"/>
      <c r="V52" s="296"/>
      <c r="W52" s="296"/>
      <c r="X52" s="96"/>
      <c r="Y52" s="353"/>
      <c r="AA52" s="270"/>
      <c r="AB52" s="273"/>
      <c r="AD52" s="353"/>
      <c r="AF52" s="357"/>
      <c r="BG52" s="357"/>
    </row>
    <row r="53" spans="3:59" s="354" customFormat="1" ht="69" customHeight="1" x14ac:dyDescent="0.2">
      <c r="C53" s="352"/>
      <c r="E53" s="382"/>
      <c r="H53" s="375"/>
      <c r="I53" s="275"/>
      <c r="J53" s="294"/>
      <c r="K53" s="294"/>
      <c r="L53" s="294"/>
      <c r="N53" s="352"/>
      <c r="O53" s="352"/>
      <c r="P53" s="375"/>
      <c r="S53" s="294"/>
      <c r="T53" s="95"/>
      <c r="V53" s="291"/>
      <c r="W53" s="291"/>
      <c r="X53" s="96"/>
      <c r="Y53" s="353"/>
      <c r="AA53" s="270"/>
      <c r="AB53" s="273"/>
      <c r="AD53" s="269"/>
      <c r="AF53" s="357"/>
      <c r="BG53" s="357"/>
    </row>
    <row r="54" spans="3:59" s="354" customFormat="1" ht="69" customHeight="1" x14ac:dyDescent="0.25">
      <c r="C54" s="352"/>
      <c r="E54" s="384"/>
      <c r="H54" s="375"/>
      <c r="I54" s="148"/>
      <c r="J54" s="102"/>
      <c r="K54" s="102"/>
      <c r="L54" s="102"/>
      <c r="M54" s="103"/>
      <c r="N54" s="352"/>
      <c r="O54" s="352"/>
      <c r="P54" s="352"/>
      <c r="S54" s="102"/>
      <c r="T54" s="95"/>
      <c r="V54" s="18"/>
      <c r="W54" s="18"/>
      <c r="X54" s="96"/>
      <c r="Y54" s="15"/>
      <c r="AA54" s="270"/>
      <c r="AB54" s="273"/>
      <c r="AD54" s="272"/>
      <c r="AF54" s="357"/>
      <c r="BG54" s="357"/>
    </row>
    <row r="55" spans="3:59" s="354" customFormat="1" ht="69" customHeight="1" x14ac:dyDescent="0.25">
      <c r="C55" s="352"/>
      <c r="E55" s="384"/>
      <c r="H55" s="375"/>
      <c r="I55" s="148"/>
      <c r="J55" s="297"/>
      <c r="K55" s="102"/>
      <c r="L55" s="102"/>
      <c r="M55" s="106"/>
      <c r="N55" s="352"/>
      <c r="O55" s="352"/>
      <c r="P55" s="352"/>
      <c r="S55" s="102"/>
      <c r="T55" s="95"/>
      <c r="V55" s="107"/>
      <c r="W55" s="107"/>
      <c r="X55" s="96"/>
      <c r="Y55" s="15"/>
      <c r="AA55" s="270"/>
      <c r="AB55" s="273"/>
      <c r="AD55" s="272"/>
      <c r="AF55" s="357"/>
      <c r="BG55" s="357"/>
    </row>
    <row r="56" spans="3:59" s="354" customFormat="1" ht="69" customHeight="1" x14ac:dyDescent="0.25">
      <c r="C56" s="352"/>
      <c r="E56" s="384"/>
      <c r="H56" s="375"/>
      <c r="I56" s="284"/>
      <c r="J56" s="284"/>
      <c r="K56" s="15"/>
      <c r="L56" s="102"/>
      <c r="M56" s="103"/>
      <c r="N56" s="352"/>
      <c r="O56" s="352"/>
      <c r="P56" s="352"/>
      <c r="S56" s="15"/>
      <c r="T56" s="95"/>
      <c r="V56" s="18"/>
      <c r="W56" s="18"/>
      <c r="X56" s="96"/>
      <c r="Y56" s="15"/>
      <c r="AA56" s="270"/>
      <c r="AB56" s="273"/>
      <c r="AD56" s="17"/>
      <c r="AF56" s="357"/>
      <c r="BG56" s="357"/>
    </row>
    <row r="57" spans="3:59" s="354" customFormat="1" ht="69" customHeight="1" x14ac:dyDescent="0.25">
      <c r="C57" s="352"/>
      <c r="E57" s="384"/>
      <c r="H57" s="375"/>
      <c r="I57" s="298"/>
      <c r="J57" s="15"/>
      <c r="K57" s="15"/>
      <c r="L57" s="17"/>
      <c r="M57" s="111"/>
      <c r="N57" s="352"/>
      <c r="O57" s="352"/>
      <c r="P57" s="352"/>
      <c r="S57" s="15"/>
      <c r="T57" s="95"/>
      <c r="V57" s="18"/>
      <c r="W57" s="18"/>
      <c r="X57" s="96"/>
      <c r="Y57" s="15"/>
      <c r="AA57" s="270"/>
      <c r="AB57" s="273"/>
      <c r="AD57" s="272"/>
      <c r="AF57" s="357"/>
      <c r="BG57" s="357"/>
    </row>
    <row r="58" spans="3:59" s="354" customFormat="1" ht="69" customHeight="1" x14ac:dyDescent="0.25">
      <c r="C58" s="352"/>
      <c r="E58" s="384"/>
      <c r="H58" s="375"/>
      <c r="I58" s="148"/>
      <c r="J58" s="15"/>
      <c r="K58" s="15"/>
      <c r="L58" s="299"/>
      <c r="M58" s="113"/>
      <c r="N58" s="352"/>
      <c r="O58" s="352"/>
      <c r="P58" s="352"/>
      <c r="S58" s="15"/>
      <c r="T58" s="95"/>
      <c r="V58" s="18"/>
      <c r="W58" s="104"/>
      <c r="X58" s="96"/>
      <c r="Y58" s="15"/>
      <c r="AA58" s="270"/>
      <c r="AB58" s="273"/>
      <c r="AD58" s="17"/>
      <c r="AF58" s="357"/>
      <c r="BG58" s="357"/>
    </row>
    <row r="59" spans="3:59" s="354" customFormat="1" ht="69" customHeight="1" x14ac:dyDescent="0.25">
      <c r="C59" s="352"/>
      <c r="E59" s="384"/>
      <c r="H59" s="375"/>
      <c r="I59" s="284"/>
      <c r="J59" s="15"/>
      <c r="K59" s="24"/>
      <c r="L59" s="24"/>
      <c r="M59" s="103"/>
      <c r="N59" s="352"/>
      <c r="O59" s="352"/>
      <c r="P59" s="352"/>
      <c r="S59" s="24"/>
      <c r="T59" s="95"/>
      <c r="V59" s="18"/>
      <c r="W59" s="18"/>
      <c r="X59" s="96"/>
      <c r="Y59" s="15"/>
      <c r="AA59" s="270"/>
      <c r="AB59" s="273"/>
      <c r="AD59" s="1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row>
    <row r="60" spans="3:59" s="354" customFormat="1" ht="69" customHeight="1" x14ac:dyDescent="0.25">
      <c r="C60" s="352"/>
      <c r="E60" s="384"/>
      <c r="H60" s="375"/>
      <c r="I60" s="148"/>
      <c r="J60" s="15"/>
      <c r="K60" s="15"/>
      <c r="L60" s="15"/>
      <c r="M60" s="111"/>
      <c r="N60" s="352"/>
      <c r="O60" s="352"/>
      <c r="P60" s="352"/>
      <c r="S60" s="15"/>
      <c r="T60" s="95"/>
      <c r="V60" s="18"/>
      <c r="W60" s="18"/>
      <c r="X60" s="96"/>
      <c r="Y60" s="15"/>
      <c r="AA60" s="270"/>
      <c r="AB60" s="273"/>
      <c r="AD60" s="17"/>
      <c r="AF60" s="357"/>
      <c r="BG60" s="357"/>
    </row>
    <row r="61" spans="3:59" s="354" customFormat="1" ht="69" customHeight="1" x14ac:dyDescent="0.25">
      <c r="C61" s="352"/>
      <c r="E61" s="384"/>
      <c r="H61" s="375"/>
      <c r="I61" s="148"/>
      <c r="J61" s="15"/>
      <c r="K61" s="15"/>
      <c r="L61" s="15"/>
      <c r="M61" s="111"/>
      <c r="N61" s="352"/>
      <c r="O61" s="352"/>
      <c r="P61" s="352"/>
      <c r="S61" s="15"/>
      <c r="T61" s="95"/>
      <c r="V61" s="18"/>
      <c r="W61" s="18"/>
      <c r="X61" s="96"/>
      <c r="Y61" s="15"/>
      <c r="AA61" s="270"/>
      <c r="AB61" s="273"/>
      <c r="AD61" s="17"/>
      <c r="AF61" s="357"/>
      <c r="BG61" s="357"/>
    </row>
    <row r="62" spans="3:59" s="354" customFormat="1" ht="69" customHeight="1" x14ac:dyDescent="0.25">
      <c r="C62" s="352"/>
      <c r="E62" s="384"/>
      <c r="H62" s="375"/>
      <c r="I62" s="148"/>
      <c r="J62" s="15"/>
      <c r="K62" s="15"/>
      <c r="L62" s="15"/>
      <c r="M62" s="111"/>
      <c r="N62" s="352"/>
      <c r="O62" s="352"/>
      <c r="P62" s="352"/>
      <c r="S62" s="15"/>
      <c r="T62" s="95"/>
      <c r="V62" s="18"/>
      <c r="W62" s="18"/>
      <c r="X62" s="96"/>
      <c r="Y62" s="15"/>
      <c r="AA62" s="270"/>
      <c r="AB62" s="273"/>
      <c r="AD62" s="124"/>
      <c r="AF62" s="357"/>
      <c r="BG62" s="357"/>
    </row>
    <row r="63" spans="3:59" s="354" customFormat="1" ht="69" customHeight="1" x14ac:dyDescent="0.25">
      <c r="C63" s="352"/>
      <c r="E63" s="384"/>
      <c r="H63" s="375"/>
      <c r="I63" s="148"/>
      <c r="J63" s="24"/>
      <c r="K63" s="24"/>
      <c r="L63" s="24"/>
      <c r="M63" s="113"/>
      <c r="N63" s="352"/>
      <c r="O63" s="352"/>
      <c r="P63" s="352"/>
      <c r="S63" s="24"/>
      <c r="T63" s="95"/>
      <c r="V63" s="18"/>
      <c r="W63" s="18"/>
      <c r="X63" s="96"/>
      <c r="Y63" s="15"/>
      <c r="AA63" s="270"/>
      <c r="AB63" s="273"/>
      <c r="AD63" s="17"/>
      <c r="AF63" s="357"/>
      <c r="BG63" s="357"/>
    </row>
    <row r="64" spans="3:59" s="354" customFormat="1" ht="69" customHeight="1" x14ac:dyDescent="0.25">
      <c r="C64" s="352"/>
      <c r="E64" s="382"/>
      <c r="H64" s="375"/>
      <c r="I64" s="275"/>
      <c r="J64" s="300"/>
      <c r="N64" s="352"/>
      <c r="O64" s="352"/>
      <c r="P64" s="352"/>
      <c r="T64" s="95"/>
      <c r="X64" s="96"/>
      <c r="Y64" s="149"/>
      <c r="AA64" s="270"/>
      <c r="AB64" s="273"/>
      <c r="AD64" s="15"/>
      <c r="AF64" s="357"/>
      <c r="BG64" s="357"/>
    </row>
    <row r="65" spans="3:59" s="354" customFormat="1" ht="69" customHeight="1" x14ac:dyDescent="0.25">
      <c r="C65" s="352"/>
      <c r="E65" s="382"/>
      <c r="H65" s="375"/>
      <c r="I65" s="148"/>
      <c r="J65" s="300"/>
      <c r="N65" s="352"/>
      <c r="O65" s="352"/>
      <c r="P65" s="352"/>
      <c r="T65" s="95"/>
      <c r="X65" s="96"/>
      <c r="Y65" s="149"/>
      <c r="AA65" s="270"/>
      <c r="AB65" s="273"/>
      <c r="AD65" s="15"/>
      <c r="AF65" s="357"/>
      <c r="BG65" s="357"/>
    </row>
    <row r="66" spans="3:59" s="354" customFormat="1" ht="69" customHeight="1" x14ac:dyDescent="0.25">
      <c r="C66" s="352"/>
      <c r="E66" s="382"/>
      <c r="H66" s="375"/>
      <c r="I66" s="148"/>
      <c r="J66" s="300"/>
      <c r="N66" s="352"/>
      <c r="O66" s="352"/>
      <c r="P66" s="352"/>
      <c r="T66" s="95"/>
      <c r="X66" s="96"/>
      <c r="Y66" s="149"/>
      <c r="AA66" s="270"/>
      <c r="AB66" s="273"/>
      <c r="AD66" s="15"/>
      <c r="AF66" s="357"/>
      <c r="BG66" s="357"/>
    </row>
    <row r="67" spans="3:59" s="354" customFormat="1" ht="69" customHeight="1" x14ac:dyDescent="0.25">
      <c r="C67" s="352"/>
      <c r="E67" s="382"/>
      <c r="H67" s="375"/>
      <c r="I67" s="148"/>
      <c r="J67" s="300"/>
      <c r="N67" s="352"/>
      <c r="O67" s="352"/>
      <c r="P67" s="352"/>
      <c r="T67" s="95"/>
      <c r="X67" s="96"/>
      <c r="Y67" s="149"/>
      <c r="AA67" s="270"/>
      <c r="AB67" s="273"/>
      <c r="AD67" s="15"/>
      <c r="AF67" s="357"/>
      <c r="BG67" s="357"/>
    </row>
    <row r="68" spans="3:59" s="354" customFormat="1" ht="69" customHeight="1" x14ac:dyDescent="0.2">
      <c r="C68" s="352"/>
      <c r="E68" s="377"/>
      <c r="H68" s="375"/>
      <c r="I68" s="278"/>
      <c r="N68" s="352"/>
      <c r="O68" s="352"/>
      <c r="P68" s="352"/>
      <c r="T68" s="95"/>
      <c r="X68" s="96"/>
      <c r="Y68" s="280"/>
      <c r="AA68" s="270"/>
      <c r="AB68" s="273"/>
      <c r="AF68" s="357"/>
      <c r="BG68" s="357"/>
    </row>
    <row r="69" spans="3:59" s="354" customFormat="1" ht="69" customHeight="1" x14ac:dyDescent="0.25">
      <c r="C69" s="352"/>
      <c r="E69" s="377"/>
      <c r="H69" s="375"/>
      <c r="I69" s="148"/>
      <c r="J69" s="149"/>
      <c r="K69" s="24"/>
      <c r="L69" s="20"/>
      <c r="M69" s="143"/>
      <c r="N69" s="352"/>
      <c r="O69" s="352"/>
      <c r="P69" s="352"/>
      <c r="T69" s="95"/>
      <c r="U69" s="24"/>
      <c r="V69" s="301"/>
      <c r="W69" s="301"/>
      <c r="X69" s="96"/>
      <c r="Y69" s="24"/>
      <c r="AA69" s="270"/>
      <c r="AB69" s="273"/>
      <c r="AF69" s="357"/>
      <c r="BG69" s="357"/>
    </row>
    <row r="70" spans="3:59" s="354" customFormat="1" ht="69" customHeight="1" x14ac:dyDescent="0.25">
      <c r="C70" s="352"/>
      <c r="E70" s="377"/>
      <c r="H70" s="375"/>
      <c r="I70" s="148"/>
      <c r="J70" s="149"/>
      <c r="K70" s="17"/>
      <c r="L70" s="145"/>
      <c r="M70" s="113"/>
      <c r="N70" s="352"/>
      <c r="O70" s="352"/>
      <c r="P70" s="352"/>
      <c r="T70" s="95"/>
      <c r="U70" s="17"/>
      <c r="V70" s="301"/>
      <c r="W70" s="301"/>
      <c r="X70" s="96"/>
      <c r="Y70" s="24"/>
      <c r="AA70" s="270"/>
      <c r="AB70" s="273"/>
      <c r="AF70" s="357"/>
      <c r="BG70" s="357"/>
    </row>
    <row r="71" spans="3:59" s="354" customFormat="1" ht="69" customHeight="1" x14ac:dyDescent="0.2">
      <c r="C71" s="352"/>
      <c r="E71" s="377"/>
      <c r="H71" s="375"/>
      <c r="I71" s="353"/>
      <c r="J71" s="149"/>
      <c r="K71" s="353"/>
      <c r="L71" s="146"/>
      <c r="M71" s="353"/>
      <c r="N71" s="352"/>
      <c r="O71" s="352"/>
      <c r="P71" s="303"/>
      <c r="T71" s="95"/>
      <c r="U71" s="353"/>
      <c r="V71" s="286"/>
      <c r="W71" s="147"/>
      <c r="X71" s="96"/>
      <c r="Y71" s="311"/>
      <c r="AA71" s="270"/>
      <c r="AB71" s="273"/>
      <c r="AF71" s="357"/>
      <c r="BG71" s="357"/>
    </row>
    <row r="72" spans="3:59" s="354" customFormat="1" ht="69" customHeight="1" x14ac:dyDescent="0.2">
      <c r="C72" s="352"/>
      <c r="E72" s="377"/>
      <c r="H72" s="375"/>
      <c r="I72" s="148"/>
      <c r="J72" s="145"/>
      <c r="K72" s="16"/>
      <c r="L72" s="145"/>
      <c r="M72" s="113"/>
      <c r="N72" s="352"/>
      <c r="O72" s="352"/>
      <c r="P72" s="352"/>
      <c r="T72" s="95"/>
      <c r="U72" s="16"/>
      <c r="V72" s="301"/>
      <c r="W72" s="301"/>
      <c r="X72" s="96"/>
      <c r="Y72" s="311"/>
      <c r="AA72" s="270"/>
      <c r="AB72" s="273"/>
      <c r="AF72" s="357"/>
      <c r="BG72" s="357"/>
    </row>
    <row r="73" spans="3:59" s="354" customFormat="1" ht="69" customHeight="1" x14ac:dyDescent="0.2">
      <c r="C73" s="352"/>
      <c r="E73" s="377"/>
      <c r="H73" s="375"/>
      <c r="I73" s="278"/>
      <c r="N73" s="352"/>
      <c r="O73" s="352"/>
      <c r="T73" s="95"/>
      <c r="X73" s="96"/>
      <c r="Y73" s="280"/>
      <c r="AA73" s="270"/>
      <c r="AB73" s="273"/>
      <c r="AF73" s="357"/>
      <c r="BG73" s="357"/>
    </row>
    <row r="74" spans="3:59" s="354" customFormat="1" ht="69" customHeight="1" x14ac:dyDescent="0.2">
      <c r="C74" s="352"/>
      <c r="E74" s="377"/>
      <c r="H74" s="375"/>
      <c r="I74" s="278"/>
      <c r="N74" s="352"/>
      <c r="O74" s="352"/>
      <c r="T74" s="95"/>
      <c r="X74" s="96"/>
      <c r="Y74" s="280"/>
      <c r="AA74" s="270"/>
      <c r="AB74" s="273"/>
      <c r="AF74" s="357"/>
      <c r="BG74" s="357"/>
    </row>
    <row r="75" spans="3:59" s="354" customFormat="1" ht="69" customHeight="1" x14ac:dyDescent="0.25">
      <c r="C75" s="352"/>
      <c r="E75" s="377"/>
      <c r="H75" s="375"/>
      <c r="I75" s="148"/>
      <c r="N75" s="352"/>
      <c r="O75" s="352"/>
      <c r="P75" s="303"/>
      <c r="T75" s="95"/>
      <c r="X75" s="96"/>
      <c r="Y75" s="274"/>
      <c r="AA75" s="270"/>
      <c r="AB75" s="273"/>
      <c r="AF75" s="357"/>
      <c r="BG75" s="357"/>
    </row>
    <row r="76" spans="3:59" s="354" customFormat="1" ht="69" customHeight="1" x14ac:dyDescent="0.2">
      <c r="C76" s="352"/>
      <c r="E76" s="377"/>
      <c r="H76" s="176"/>
      <c r="I76" s="294"/>
      <c r="J76" s="145"/>
      <c r="K76" s="17"/>
      <c r="L76" s="17"/>
      <c r="N76" s="352"/>
      <c r="O76" s="352"/>
      <c r="P76" s="352"/>
      <c r="T76" s="95"/>
      <c r="U76" s="17"/>
      <c r="V76" s="301"/>
      <c r="W76" s="301"/>
      <c r="X76" s="96"/>
      <c r="Y76" s="274"/>
      <c r="AA76" s="270"/>
      <c r="AB76" s="273"/>
      <c r="AF76" s="357"/>
      <c r="BG76" s="357"/>
    </row>
    <row r="77" spans="3:59" s="354" customFormat="1" ht="69" customHeight="1" x14ac:dyDescent="0.25">
      <c r="C77" s="352"/>
      <c r="E77" s="377"/>
      <c r="H77" s="176"/>
      <c r="I77" s="278"/>
      <c r="J77" s="304"/>
      <c r="N77" s="352"/>
      <c r="O77" s="352"/>
      <c r="P77" s="352"/>
      <c r="T77" s="95"/>
      <c r="X77" s="96"/>
      <c r="AA77" s="270"/>
      <c r="AB77" s="273"/>
      <c r="AF77" s="357"/>
      <c r="BG77" s="357"/>
    </row>
    <row r="78" spans="3:59" s="354" customFormat="1" ht="69" customHeight="1" x14ac:dyDescent="0.2">
      <c r="C78" s="352"/>
      <c r="E78" s="377"/>
      <c r="H78" s="176"/>
      <c r="I78" s="305"/>
      <c r="J78" s="145"/>
      <c r="K78" s="17"/>
      <c r="L78" s="17"/>
      <c r="N78" s="352"/>
      <c r="O78" s="352"/>
      <c r="P78" s="352"/>
      <c r="T78" s="95"/>
      <c r="U78" s="17"/>
      <c r="V78" s="301"/>
      <c r="W78" s="301"/>
      <c r="X78" s="96"/>
      <c r="Y78" s="269"/>
      <c r="AA78" s="270"/>
      <c r="AB78" s="273"/>
      <c r="AF78" s="357"/>
      <c r="BG78" s="357"/>
    </row>
    <row r="79" spans="3:59" s="354" customFormat="1" ht="69" customHeight="1" x14ac:dyDescent="0.2">
      <c r="C79" s="352"/>
      <c r="E79" s="377"/>
      <c r="H79" s="176"/>
      <c r="I79" s="294"/>
      <c r="J79" s="306"/>
      <c r="K79" s="306"/>
      <c r="N79" s="352"/>
      <c r="O79" s="352"/>
      <c r="P79" s="352"/>
      <c r="T79" s="95"/>
      <c r="X79" s="96"/>
      <c r="AA79" s="270"/>
      <c r="AB79" s="273"/>
      <c r="AF79" s="357"/>
      <c r="BG79" s="357"/>
    </row>
    <row r="80" spans="3:59" s="354" customFormat="1" ht="69" customHeight="1" x14ac:dyDescent="0.2">
      <c r="C80" s="352"/>
      <c r="E80" s="384"/>
      <c r="H80" s="176"/>
      <c r="I80" s="307"/>
      <c r="K80" s="377"/>
      <c r="M80" s="308"/>
      <c r="N80" s="352"/>
      <c r="O80" s="352"/>
      <c r="P80" s="352"/>
      <c r="T80" s="95"/>
      <c r="V80" s="290"/>
      <c r="W80" s="290"/>
      <c r="X80" s="96"/>
      <c r="Y80" s="142"/>
      <c r="AA80" s="270"/>
      <c r="AB80" s="273"/>
      <c r="AF80" s="357"/>
      <c r="BG80" s="357"/>
    </row>
    <row r="81" spans="3:59" s="354" customFormat="1" ht="69" customHeight="1" x14ac:dyDescent="0.25">
      <c r="C81" s="352"/>
      <c r="E81" s="384"/>
      <c r="H81" s="176"/>
      <c r="I81" s="309"/>
      <c r="K81" s="377"/>
      <c r="M81" s="308"/>
      <c r="N81" s="352"/>
      <c r="O81" s="352"/>
      <c r="P81" s="352"/>
      <c r="T81" s="95"/>
      <c r="V81" s="290"/>
      <c r="W81" s="290"/>
      <c r="X81" s="96"/>
      <c r="Y81" s="142"/>
      <c r="AA81" s="270"/>
      <c r="AB81" s="273"/>
      <c r="AF81" s="357"/>
      <c r="BG81" s="357"/>
    </row>
    <row r="82" spans="3:59" s="354" customFormat="1" ht="69" customHeight="1" x14ac:dyDescent="0.25">
      <c r="C82" s="352"/>
      <c r="E82" s="384"/>
      <c r="H82" s="176"/>
      <c r="I82" s="309"/>
      <c r="K82" s="288"/>
      <c r="M82" s="308"/>
      <c r="N82" s="352"/>
      <c r="O82" s="352"/>
      <c r="P82" s="303"/>
      <c r="T82" s="95"/>
      <c r="V82" s="290"/>
      <c r="W82" s="290"/>
      <c r="X82" s="96"/>
      <c r="Y82" s="142"/>
      <c r="AA82" s="270"/>
      <c r="AB82" s="273"/>
      <c r="AF82" s="357"/>
      <c r="BG82" s="357"/>
    </row>
    <row r="83" spans="3:59" s="354" customFormat="1" ht="69" customHeight="1" x14ac:dyDescent="0.2">
      <c r="C83" s="352"/>
      <c r="E83" s="384"/>
      <c r="H83" s="176"/>
      <c r="I83" s="310"/>
      <c r="M83" s="308"/>
      <c r="N83" s="352"/>
      <c r="O83" s="352"/>
      <c r="P83" s="352"/>
      <c r="T83" s="95"/>
      <c r="V83" s="290"/>
      <c r="W83" s="290"/>
      <c r="X83" s="96"/>
      <c r="Y83" s="280"/>
      <c r="AA83" s="270"/>
      <c r="AB83" s="273"/>
      <c r="AF83" s="357"/>
      <c r="BG83" s="357"/>
    </row>
    <row r="84" spans="3:59" s="354" customFormat="1" ht="69" customHeight="1" x14ac:dyDescent="0.2">
      <c r="C84" s="352"/>
      <c r="E84" s="384"/>
      <c r="H84" s="176"/>
      <c r="I84" s="310"/>
      <c r="M84" s="308"/>
      <c r="N84" s="352"/>
      <c r="O84" s="352"/>
      <c r="P84" s="352"/>
      <c r="T84" s="95"/>
      <c r="V84" s="290"/>
      <c r="W84" s="290"/>
      <c r="X84" s="96"/>
      <c r="Y84" s="280"/>
      <c r="AA84" s="270"/>
      <c r="AB84" s="273"/>
      <c r="AF84" s="357"/>
      <c r="BG84" s="357"/>
    </row>
    <row r="85" spans="3:59" s="354" customFormat="1" ht="69" customHeight="1" x14ac:dyDescent="0.25">
      <c r="C85" s="352"/>
      <c r="E85" s="384"/>
      <c r="H85" s="176"/>
      <c r="I85" s="309"/>
      <c r="M85" s="308"/>
      <c r="N85" s="352"/>
      <c r="O85" s="352"/>
      <c r="P85" s="302"/>
      <c r="T85" s="95"/>
      <c r="V85" s="290"/>
      <c r="W85" s="290"/>
      <c r="X85" s="96"/>
      <c r="Y85" s="142"/>
      <c r="AA85" s="270"/>
      <c r="AB85" s="273"/>
      <c r="AF85" s="357"/>
      <c r="BG85" s="357"/>
    </row>
    <row r="86" spans="3:59" s="354" customFormat="1" ht="69" customHeight="1" x14ac:dyDescent="0.25">
      <c r="C86" s="352"/>
      <c r="E86" s="384"/>
      <c r="H86" s="176"/>
      <c r="I86" s="309"/>
      <c r="M86" s="308"/>
      <c r="N86" s="352"/>
      <c r="O86" s="352"/>
      <c r="P86" s="302"/>
      <c r="T86" s="95"/>
      <c r="V86" s="290"/>
      <c r="W86" s="290"/>
      <c r="X86" s="96"/>
      <c r="Y86" s="142"/>
      <c r="AA86" s="270"/>
      <c r="AB86" s="273"/>
      <c r="AF86" s="357"/>
      <c r="BG86" s="357"/>
    </row>
    <row r="87" spans="3:59" s="354" customFormat="1" ht="69" customHeight="1" x14ac:dyDescent="0.25">
      <c r="C87" s="352"/>
      <c r="E87" s="384"/>
      <c r="H87" s="176"/>
      <c r="I87" s="309"/>
      <c r="J87" s="145"/>
      <c r="K87" s="352"/>
      <c r="L87" s="288"/>
      <c r="M87" s="308"/>
      <c r="N87" s="352"/>
      <c r="O87" s="352"/>
      <c r="P87" s="176"/>
      <c r="S87" s="352"/>
      <c r="T87" s="95"/>
      <c r="V87" s="301"/>
      <c r="W87" s="301"/>
      <c r="X87" s="96"/>
      <c r="Y87" s="142"/>
      <c r="AA87" s="270"/>
      <c r="AB87" s="273"/>
      <c r="AF87" s="357"/>
      <c r="BG87" s="357"/>
    </row>
    <row r="88" spans="3:59" s="354" customFormat="1" ht="69" customHeight="1" x14ac:dyDescent="0.2">
      <c r="C88" s="352"/>
      <c r="E88" s="384"/>
      <c r="H88" s="176"/>
      <c r="I88" s="311"/>
      <c r="J88" s="303"/>
      <c r="K88" s="303"/>
      <c r="L88" s="303"/>
      <c r="M88" s="176"/>
      <c r="N88" s="352"/>
      <c r="O88" s="352"/>
      <c r="P88" s="352"/>
      <c r="T88" s="95"/>
      <c r="V88" s="301"/>
      <c r="W88" s="301"/>
      <c r="X88" s="96"/>
      <c r="Y88" s="280"/>
      <c r="AA88" s="270"/>
      <c r="AB88" s="273"/>
      <c r="AF88" s="357"/>
      <c r="BG88" s="357"/>
    </row>
    <row r="89" spans="3:59" s="354" customFormat="1" ht="69" customHeight="1" x14ac:dyDescent="0.25">
      <c r="C89" s="352"/>
      <c r="E89" s="384"/>
      <c r="H89" s="176"/>
      <c r="I89" s="284"/>
      <c r="J89" s="145"/>
      <c r="K89" s="176"/>
      <c r="L89" s="176"/>
      <c r="M89" s="176"/>
      <c r="N89" s="352"/>
      <c r="O89" s="352"/>
      <c r="P89" s="176"/>
      <c r="S89" s="176"/>
      <c r="T89" s="95"/>
      <c r="V89" s="301"/>
      <c r="W89" s="301"/>
      <c r="X89" s="96"/>
      <c r="Y89" s="142"/>
      <c r="AA89" s="270"/>
      <c r="AB89" s="273"/>
      <c r="AF89" s="357"/>
      <c r="BG89" s="357"/>
    </row>
    <row r="90" spans="3:59" s="354" customFormat="1" ht="69" customHeight="1" x14ac:dyDescent="0.25">
      <c r="C90" s="352"/>
      <c r="E90" s="384"/>
      <c r="H90" s="176"/>
      <c r="I90" s="284"/>
      <c r="J90" s="145"/>
      <c r="K90" s="176"/>
      <c r="L90" s="176"/>
      <c r="M90" s="176"/>
      <c r="N90" s="352"/>
      <c r="O90" s="352"/>
      <c r="P90" s="176"/>
      <c r="S90" s="176"/>
      <c r="T90" s="95"/>
      <c r="V90" s="301"/>
      <c r="W90" s="301"/>
      <c r="X90" s="96"/>
      <c r="Y90" s="176"/>
      <c r="AA90" s="270"/>
      <c r="AB90" s="273"/>
      <c r="AF90" s="357"/>
      <c r="BG90" s="357"/>
    </row>
    <row r="91" spans="3:59" s="354" customFormat="1" ht="69" customHeight="1" x14ac:dyDescent="0.25">
      <c r="C91" s="352"/>
      <c r="E91" s="384"/>
      <c r="H91" s="176"/>
      <c r="I91" s="284"/>
      <c r="J91" s="145"/>
      <c r="K91" s="176"/>
      <c r="L91" s="176"/>
      <c r="M91" s="176"/>
      <c r="N91" s="352"/>
      <c r="O91" s="352"/>
      <c r="P91" s="176"/>
      <c r="S91" s="176"/>
      <c r="T91" s="95"/>
      <c r="V91" s="301"/>
      <c r="W91" s="301"/>
      <c r="X91" s="96"/>
      <c r="Y91" s="24"/>
      <c r="AA91" s="270"/>
      <c r="AB91" s="273"/>
      <c r="AF91" s="357"/>
      <c r="BG91" s="357"/>
    </row>
    <row r="92" spans="3:59" s="354" customFormat="1" ht="69" customHeight="1" x14ac:dyDescent="0.25">
      <c r="C92" s="352"/>
      <c r="E92" s="384"/>
      <c r="H92" s="176"/>
      <c r="I92" s="284"/>
      <c r="J92" s="145"/>
      <c r="K92" s="176"/>
      <c r="L92" s="176"/>
      <c r="M92" s="176"/>
      <c r="N92" s="352"/>
      <c r="O92" s="352"/>
      <c r="P92" s="176"/>
      <c r="S92" s="176"/>
      <c r="T92" s="95"/>
      <c r="V92" s="301"/>
      <c r="W92" s="301"/>
      <c r="X92" s="96"/>
      <c r="Y92" s="24"/>
      <c r="AA92" s="270"/>
      <c r="AB92" s="273"/>
      <c r="AF92" s="357"/>
      <c r="BG92" s="357"/>
    </row>
    <row r="93" spans="3:59" s="354" customFormat="1" ht="69" customHeight="1" x14ac:dyDescent="0.25">
      <c r="C93" s="352"/>
      <c r="E93" s="384"/>
      <c r="H93" s="176"/>
      <c r="I93" s="284"/>
      <c r="J93" s="145"/>
      <c r="K93" s="176"/>
      <c r="L93" s="176"/>
      <c r="M93" s="176"/>
      <c r="N93" s="352"/>
      <c r="O93" s="352"/>
      <c r="P93" s="176"/>
      <c r="S93" s="176"/>
      <c r="T93" s="95"/>
      <c r="V93" s="301"/>
      <c r="W93" s="301"/>
      <c r="X93" s="96"/>
      <c r="Y93" s="24"/>
      <c r="AA93" s="270"/>
      <c r="AB93" s="273"/>
      <c r="AF93" s="357"/>
      <c r="BG93" s="357"/>
    </row>
    <row r="94" spans="3:59" s="354" customFormat="1" ht="69" customHeight="1" x14ac:dyDescent="0.25">
      <c r="C94" s="352"/>
      <c r="E94" s="384"/>
      <c r="H94" s="176"/>
      <c r="I94" s="284"/>
      <c r="J94" s="145"/>
      <c r="K94" s="176"/>
      <c r="L94" s="176"/>
      <c r="M94" s="176"/>
      <c r="N94" s="352"/>
      <c r="O94" s="352"/>
      <c r="P94" s="176"/>
      <c r="S94" s="176"/>
      <c r="T94" s="95"/>
      <c r="V94" s="301"/>
      <c r="W94" s="301"/>
      <c r="X94" s="96"/>
      <c r="Y94" s="176"/>
      <c r="AA94" s="270"/>
      <c r="AB94" s="273"/>
      <c r="AF94" s="357"/>
      <c r="BG94" s="357"/>
    </row>
    <row r="95" spans="3:59" s="354" customFormat="1" ht="69" customHeight="1" x14ac:dyDescent="0.25">
      <c r="C95" s="352"/>
      <c r="E95" s="377"/>
      <c r="H95" s="375"/>
      <c r="I95" s="296"/>
      <c r="J95" s="145"/>
      <c r="N95" s="352"/>
      <c r="O95" s="352"/>
      <c r="P95" s="352"/>
      <c r="T95" s="95"/>
      <c r="X95" s="96"/>
      <c r="Y95" s="176"/>
      <c r="AA95" s="270"/>
      <c r="AB95" s="273"/>
      <c r="AF95" s="357"/>
      <c r="BG95" s="357"/>
    </row>
    <row r="96" spans="3:59" s="354" customFormat="1" ht="69" customHeight="1" x14ac:dyDescent="0.25">
      <c r="C96" s="352"/>
      <c r="E96" s="377"/>
      <c r="H96" s="375"/>
      <c r="I96" s="378"/>
      <c r="N96" s="352"/>
      <c r="O96" s="352"/>
      <c r="P96" s="352"/>
      <c r="T96" s="95"/>
      <c r="X96" s="96"/>
      <c r="AA96" s="270"/>
      <c r="AB96" s="273"/>
      <c r="AF96" s="357"/>
      <c r="BG96" s="357"/>
    </row>
    <row r="97" spans="3:59" s="354" customFormat="1" ht="69" customHeight="1" x14ac:dyDescent="0.25">
      <c r="C97" s="352"/>
      <c r="E97" s="377"/>
      <c r="H97" s="375"/>
      <c r="I97" s="296"/>
      <c r="J97" s="145"/>
      <c r="K97" s="176"/>
      <c r="L97" s="176"/>
      <c r="M97" s="176"/>
      <c r="N97" s="352"/>
      <c r="O97" s="352"/>
      <c r="P97" s="176"/>
      <c r="S97" s="176"/>
      <c r="T97" s="95"/>
      <c r="V97" s="301"/>
      <c r="W97" s="301"/>
      <c r="X97" s="96"/>
      <c r="Y97" s="176"/>
      <c r="AA97" s="270"/>
      <c r="AB97" s="273"/>
      <c r="AF97" s="357"/>
      <c r="BG97" s="357"/>
    </row>
    <row r="98" spans="3:59" s="354" customFormat="1" ht="69" customHeight="1" x14ac:dyDescent="0.25">
      <c r="C98" s="352"/>
      <c r="E98" s="377"/>
      <c r="H98" s="375"/>
      <c r="I98" s="296"/>
      <c r="J98" s="145"/>
      <c r="K98" s="176"/>
      <c r="L98" s="176"/>
      <c r="M98" s="317"/>
      <c r="N98" s="352"/>
      <c r="O98" s="352"/>
      <c r="P98" s="176"/>
      <c r="S98" s="176"/>
      <c r="T98" s="95"/>
      <c r="V98" s="301"/>
      <c r="W98" s="301"/>
      <c r="X98" s="96"/>
      <c r="Y98" s="176"/>
      <c r="AA98" s="270"/>
      <c r="AB98" s="273"/>
      <c r="AF98" s="357"/>
      <c r="BG98" s="357"/>
    </row>
    <row r="99" spans="3:59" s="354" customFormat="1" ht="69" customHeight="1" x14ac:dyDescent="0.25">
      <c r="C99" s="352"/>
      <c r="E99" s="377"/>
      <c r="H99" s="375"/>
      <c r="I99" s="296"/>
      <c r="J99" s="145"/>
      <c r="K99" s="176"/>
      <c r="L99" s="176"/>
      <c r="M99" s="317"/>
      <c r="N99" s="352"/>
      <c r="O99" s="352"/>
      <c r="P99" s="176"/>
      <c r="S99" s="176"/>
      <c r="T99" s="95"/>
      <c r="V99" s="301"/>
      <c r="W99" s="301"/>
      <c r="X99" s="96"/>
      <c r="Y99" s="176"/>
      <c r="AA99" s="270"/>
      <c r="AB99" s="273"/>
      <c r="AF99" s="357"/>
      <c r="BG99" s="357"/>
    </row>
    <row r="100" spans="3:59" s="354" customFormat="1" ht="69" customHeight="1" x14ac:dyDescent="0.25">
      <c r="C100" s="352"/>
      <c r="E100" s="377"/>
      <c r="H100" s="176"/>
      <c r="I100" s="274"/>
      <c r="J100" s="145"/>
      <c r="K100" s="176"/>
      <c r="L100" s="176"/>
      <c r="M100" s="317"/>
      <c r="N100" s="352"/>
      <c r="O100" s="352"/>
      <c r="P100" s="352"/>
      <c r="S100" s="176"/>
      <c r="T100" s="95"/>
      <c r="V100" s="301"/>
      <c r="W100" s="301"/>
      <c r="X100" s="96"/>
      <c r="Y100" s="176"/>
      <c r="AA100" s="270"/>
      <c r="AB100" s="273"/>
      <c r="AF100" s="357"/>
      <c r="BG100" s="357"/>
    </row>
    <row r="101" spans="3:59" s="354" customFormat="1" ht="69" customHeight="1" x14ac:dyDescent="0.25">
      <c r="C101" s="352"/>
      <c r="E101" s="377"/>
      <c r="H101" s="176"/>
      <c r="I101" s="274"/>
      <c r="J101" s="145"/>
      <c r="K101" s="176"/>
      <c r="L101" s="176"/>
      <c r="M101" s="317"/>
      <c r="N101" s="352"/>
      <c r="O101" s="352"/>
      <c r="P101" s="352"/>
      <c r="S101" s="176"/>
      <c r="T101" s="95"/>
      <c r="V101" s="301"/>
      <c r="W101" s="301"/>
      <c r="X101" s="96"/>
      <c r="Y101" s="176"/>
      <c r="AA101" s="270"/>
      <c r="AB101" s="273"/>
      <c r="AF101" s="357"/>
      <c r="BG101" s="357"/>
    </row>
    <row r="102" spans="3:59" s="354" customFormat="1" ht="69" customHeight="1" x14ac:dyDescent="0.25">
      <c r="C102" s="352"/>
      <c r="E102" s="377"/>
      <c r="H102" s="176"/>
      <c r="I102" s="272"/>
      <c r="J102" s="145"/>
      <c r="K102" s="176"/>
      <c r="L102" s="352"/>
      <c r="M102" s="317"/>
      <c r="N102" s="352"/>
      <c r="O102" s="352"/>
      <c r="P102" s="352"/>
      <c r="S102" s="176"/>
      <c r="T102" s="95"/>
      <c r="U102" s="176"/>
      <c r="V102" s="301"/>
      <c r="W102" s="301"/>
      <c r="X102" s="96"/>
      <c r="Y102" s="176"/>
      <c r="AA102" s="270"/>
      <c r="AB102" s="273"/>
      <c r="AF102" s="357"/>
      <c r="BG102" s="357"/>
    </row>
    <row r="103" spans="3:59" s="354" customFormat="1" ht="69" customHeight="1" x14ac:dyDescent="0.25">
      <c r="C103" s="352"/>
      <c r="E103" s="377"/>
      <c r="H103" s="176"/>
      <c r="I103" s="272"/>
      <c r="J103" s="145"/>
      <c r="K103" s="176"/>
      <c r="L103" s="352"/>
      <c r="M103" s="317"/>
      <c r="N103" s="352"/>
      <c r="O103" s="352"/>
      <c r="P103" s="352"/>
      <c r="S103" s="176"/>
      <c r="T103" s="95"/>
      <c r="U103" s="176"/>
      <c r="V103" s="301"/>
      <c r="W103" s="301"/>
      <c r="X103" s="96"/>
      <c r="Y103" s="176"/>
      <c r="AA103" s="270"/>
      <c r="AB103" s="273"/>
      <c r="AF103" s="357"/>
      <c r="BG103" s="357"/>
    </row>
    <row r="104" spans="3:59" s="354" customFormat="1" ht="69" customHeight="1" x14ac:dyDescent="0.25">
      <c r="C104" s="352"/>
      <c r="E104" s="377"/>
      <c r="H104" s="176"/>
      <c r="I104" s="272"/>
      <c r="J104" s="145"/>
      <c r="K104" s="176"/>
      <c r="L104" s="352"/>
      <c r="M104" s="317"/>
      <c r="N104" s="352"/>
      <c r="O104" s="352"/>
      <c r="P104" s="352"/>
      <c r="S104" s="176"/>
      <c r="T104" s="95"/>
      <c r="U104" s="176"/>
      <c r="V104" s="301"/>
      <c r="W104" s="301"/>
      <c r="X104" s="96"/>
      <c r="Y104" s="176"/>
      <c r="AA104" s="270"/>
      <c r="AB104" s="273"/>
      <c r="AF104" s="357"/>
      <c r="BG104" s="357"/>
    </row>
    <row r="105" spans="3:59" s="354" customFormat="1" ht="69" customHeight="1" x14ac:dyDescent="0.25">
      <c r="C105" s="352"/>
      <c r="E105" s="377"/>
      <c r="H105" s="176"/>
      <c r="I105" s="272"/>
      <c r="J105" s="145"/>
      <c r="K105" s="176"/>
      <c r="L105" s="352"/>
      <c r="M105" s="317"/>
      <c r="N105" s="352"/>
      <c r="O105" s="352"/>
      <c r="P105" s="352"/>
      <c r="S105" s="176"/>
      <c r="T105" s="95"/>
      <c r="U105" s="176"/>
      <c r="V105" s="301"/>
      <c r="W105" s="301"/>
      <c r="X105" s="96"/>
      <c r="Y105" s="176"/>
      <c r="AA105" s="270"/>
      <c r="AB105" s="273"/>
      <c r="AF105" s="357"/>
      <c r="BG105" s="357"/>
    </row>
    <row r="106" spans="3:59" s="354" customFormat="1" ht="69" customHeight="1" x14ac:dyDescent="0.25">
      <c r="C106" s="352"/>
      <c r="E106" s="377"/>
      <c r="H106" s="176"/>
      <c r="I106" s="272"/>
      <c r="J106" s="145"/>
      <c r="K106" s="145"/>
      <c r="L106" s="176"/>
      <c r="M106" s="379"/>
      <c r="N106" s="352"/>
      <c r="O106" s="352"/>
      <c r="P106" s="352"/>
      <c r="S106" s="145"/>
      <c r="T106" s="95"/>
      <c r="V106" s="301"/>
      <c r="W106" s="301"/>
      <c r="X106" s="96"/>
      <c r="Y106" s="176"/>
      <c r="Z106" s="273"/>
      <c r="AA106" s="270"/>
      <c r="AB106" s="273"/>
      <c r="AF106" s="357"/>
      <c r="BG106" s="357"/>
    </row>
    <row r="107" spans="3:59" s="354" customFormat="1" ht="69" customHeight="1" x14ac:dyDescent="0.25">
      <c r="C107" s="352"/>
      <c r="E107" s="377"/>
      <c r="H107" s="176"/>
      <c r="I107" s="272"/>
      <c r="J107" s="145"/>
      <c r="K107" s="145"/>
      <c r="L107" s="145"/>
      <c r="M107" s="317"/>
      <c r="N107" s="352"/>
      <c r="O107" s="352"/>
      <c r="P107" s="352"/>
      <c r="S107" s="145"/>
      <c r="T107" s="95"/>
      <c r="V107" s="301"/>
      <c r="W107" s="301"/>
      <c r="X107" s="96"/>
      <c r="Y107" s="176"/>
      <c r="AA107" s="270"/>
      <c r="AB107" s="273"/>
      <c r="AF107" s="357"/>
      <c r="BG107" s="357"/>
    </row>
    <row r="108" spans="3:59" s="354" customFormat="1" ht="69" customHeight="1" x14ac:dyDescent="0.25">
      <c r="C108" s="352"/>
      <c r="E108" s="383"/>
      <c r="H108" s="375"/>
      <c r="I108" s="148"/>
      <c r="N108" s="352"/>
      <c r="O108" s="352"/>
      <c r="P108" s="352"/>
      <c r="T108" s="95"/>
      <c r="X108" s="96"/>
      <c r="AA108" s="270"/>
      <c r="AB108" s="273"/>
      <c r="AF108" s="357"/>
      <c r="BG108" s="357"/>
    </row>
    <row r="109" spans="3:59" s="354" customFormat="1" ht="69" customHeight="1" x14ac:dyDescent="0.25">
      <c r="C109" s="352"/>
      <c r="E109" s="383"/>
      <c r="H109" s="375"/>
      <c r="I109" s="148"/>
      <c r="N109" s="352"/>
      <c r="O109" s="352"/>
      <c r="P109" s="352"/>
      <c r="T109" s="95"/>
      <c r="X109" s="96"/>
      <c r="AA109" s="270"/>
      <c r="AB109" s="273"/>
      <c r="AF109" s="357"/>
      <c r="BG109" s="357"/>
    </row>
    <row r="110" spans="3:59" s="354" customFormat="1" ht="69" customHeight="1" x14ac:dyDescent="0.25">
      <c r="C110" s="352"/>
      <c r="E110" s="383"/>
      <c r="H110" s="375"/>
      <c r="I110" s="148"/>
      <c r="N110" s="352"/>
      <c r="O110" s="352"/>
      <c r="P110" s="352"/>
      <c r="T110" s="95"/>
      <c r="X110" s="96"/>
      <c r="AA110" s="270"/>
      <c r="AB110" s="273"/>
      <c r="AF110" s="357"/>
      <c r="BG110" s="357"/>
    </row>
    <row r="111" spans="3:59" s="354" customFormat="1" ht="69" customHeight="1" x14ac:dyDescent="0.25">
      <c r="C111" s="352"/>
      <c r="E111" s="383"/>
      <c r="H111" s="375"/>
      <c r="I111" s="148"/>
      <c r="N111" s="352"/>
      <c r="O111" s="352"/>
      <c r="P111" s="352"/>
      <c r="T111" s="95"/>
      <c r="X111" s="96"/>
      <c r="AA111" s="270"/>
      <c r="AB111" s="273"/>
      <c r="AF111" s="357"/>
      <c r="BG111" s="357"/>
    </row>
    <row r="112" spans="3:59" s="354" customFormat="1" ht="69" customHeight="1" x14ac:dyDescent="0.25">
      <c r="C112" s="352"/>
      <c r="E112" s="383"/>
      <c r="H112" s="375"/>
      <c r="I112" s="148"/>
      <c r="N112" s="352"/>
      <c r="O112" s="352"/>
      <c r="P112" s="352"/>
      <c r="T112" s="95"/>
      <c r="X112" s="96"/>
      <c r="AA112" s="270"/>
      <c r="AB112" s="273"/>
      <c r="AF112" s="357"/>
      <c r="BG112" s="357"/>
    </row>
    <row r="113" spans="3:59" s="354" customFormat="1" ht="69" customHeight="1" x14ac:dyDescent="0.25">
      <c r="C113" s="352"/>
      <c r="E113" s="377"/>
      <c r="H113" s="176"/>
      <c r="I113" s="148"/>
      <c r="J113" s="24"/>
      <c r="K113" s="24"/>
      <c r="L113" s="24"/>
      <c r="N113" s="352"/>
      <c r="O113" s="352"/>
      <c r="P113" s="109"/>
      <c r="S113" s="24"/>
      <c r="T113" s="95"/>
      <c r="V113" s="312"/>
      <c r="W113" s="18"/>
      <c r="X113" s="96"/>
      <c r="Y113" s="269"/>
      <c r="AA113" s="270"/>
      <c r="AB113" s="273"/>
      <c r="AF113" s="357"/>
      <c r="BG113" s="357"/>
    </row>
    <row r="114" spans="3:59" s="354" customFormat="1" ht="69" customHeight="1" x14ac:dyDescent="0.25">
      <c r="C114" s="352"/>
      <c r="E114" s="377"/>
      <c r="H114" s="176"/>
      <c r="I114" s="148"/>
      <c r="K114" s="24"/>
      <c r="N114" s="352"/>
      <c r="O114" s="352"/>
      <c r="P114" s="109"/>
      <c r="S114" s="24"/>
      <c r="T114" s="95"/>
      <c r="V114" s="18"/>
      <c r="W114" s="312"/>
      <c r="X114" s="96"/>
      <c r="Y114" s="269"/>
      <c r="AA114" s="270"/>
      <c r="AB114" s="273"/>
      <c r="AF114" s="357"/>
      <c r="BG114" s="357"/>
    </row>
    <row r="115" spans="3:59" s="354" customFormat="1" ht="69" customHeight="1" x14ac:dyDescent="0.25">
      <c r="C115" s="352"/>
      <c r="E115" s="377"/>
      <c r="H115" s="176"/>
      <c r="I115" s="148"/>
      <c r="K115" s="24"/>
      <c r="N115" s="352"/>
      <c r="O115" s="352"/>
      <c r="P115" s="109"/>
      <c r="S115" s="24"/>
      <c r="T115" s="95"/>
      <c r="V115" s="312"/>
      <c r="W115" s="312"/>
      <c r="X115" s="96"/>
      <c r="Y115" s="269"/>
      <c r="AA115" s="270"/>
      <c r="AB115" s="273"/>
      <c r="AF115" s="357"/>
      <c r="BG115" s="357"/>
    </row>
    <row r="116" spans="3:59" s="354" customFormat="1" ht="69" customHeight="1" x14ac:dyDescent="0.25">
      <c r="C116" s="352"/>
      <c r="E116" s="384"/>
      <c r="G116" s="949"/>
      <c r="H116" s="375"/>
      <c r="I116" s="269"/>
      <c r="J116" s="274"/>
      <c r="K116" s="274"/>
      <c r="N116" s="352"/>
      <c r="O116" s="352"/>
      <c r="P116" s="176"/>
      <c r="T116" s="95"/>
      <c r="V116" s="313"/>
      <c r="W116" s="276"/>
      <c r="X116" s="96"/>
      <c r="Y116" s="269"/>
      <c r="AA116" s="270"/>
      <c r="AB116" s="273"/>
      <c r="AF116" s="357"/>
      <c r="BG116" s="357"/>
    </row>
    <row r="117" spans="3:59" s="354" customFormat="1" ht="69" customHeight="1" x14ac:dyDescent="0.25">
      <c r="C117" s="352"/>
      <c r="E117" s="384"/>
      <c r="G117" s="949"/>
      <c r="H117" s="375"/>
      <c r="I117" s="314"/>
      <c r="J117" s="314"/>
      <c r="K117" s="315"/>
      <c r="N117" s="352"/>
      <c r="O117" s="352"/>
      <c r="P117" s="176"/>
      <c r="T117" s="95"/>
      <c r="V117" s="313"/>
      <c r="W117" s="276"/>
      <c r="X117" s="96"/>
      <c r="Y117" s="269"/>
      <c r="AA117" s="270"/>
      <c r="AB117" s="273"/>
      <c r="AF117" s="357"/>
      <c r="BG117" s="357"/>
    </row>
    <row r="118" spans="3:59" s="354" customFormat="1" ht="69" customHeight="1" x14ac:dyDescent="0.25">
      <c r="C118" s="352"/>
      <c r="E118" s="384"/>
      <c r="G118" s="949"/>
      <c r="H118" s="375"/>
      <c r="I118" s="314"/>
      <c r="J118" s="314"/>
      <c r="K118" s="315"/>
      <c r="N118" s="352"/>
      <c r="O118" s="352"/>
      <c r="P118" s="176"/>
      <c r="T118" s="95"/>
      <c r="V118" s="313"/>
      <c r="W118" s="276"/>
      <c r="X118" s="96"/>
      <c r="Y118" s="269"/>
      <c r="AA118" s="270"/>
      <c r="AB118" s="273"/>
      <c r="AF118" s="357"/>
      <c r="BG118" s="357"/>
    </row>
    <row r="119" spans="3:59" s="354" customFormat="1" ht="69" customHeight="1" x14ac:dyDescent="0.25">
      <c r="C119" s="352"/>
      <c r="E119" s="384"/>
      <c r="G119" s="949"/>
      <c r="H119" s="375"/>
      <c r="I119" s="287"/>
      <c r="J119" s="316"/>
      <c r="K119" s="274"/>
      <c r="N119" s="352"/>
      <c r="O119" s="352"/>
      <c r="P119" s="317"/>
      <c r="T119" s="95"/>
      <c r="V119" s="271"/>
      <c r="W119" s="272"/>
      <c r="X119" s="96"/>
      <c r="Y119" s="269"/>
      <c r="AA119" s="270"/>
      <c r="AB119" s="273"/>
      <c r="AF119" s="357"/>
      <c r="BG119" s="357"/>
    </row>
    <row r="120" spans="3:59" s="354" customFormat="1" ht="69" customHeight="1" x14ac:dyDescent="0.25">
      <c r="C120" s="352"/>
      <c r="E120" s="384"/>
      <c r="G120" s="949"/>
      <c r="H120" s="375"/>
      <c r="I120" s="287"/>
      <c r="J120" s="293"/>
      <c r="K120" s="293"/>
      <c r="N120" s="352"/>
      <c r="O120" s="352"/>
      <c r="P120" s="176"/>
      <c r="T120" s="95"/>
      <c r="V120" s="313"/>
      <c r="W120" s="276"/>
      <c r="X120" s="96"/>
      <c r="Y120" s="269"/>
      <c r="AA120" s="270"/>
      <c r="AB120" s="273"/>
      <c r="AF120" s="357"/>
      <c r="BG120" s="357"/>
    </row>
    <row r="121" spans="3:59" s="354" customFormat="1" ht="69" customHeight="1" x14ac:dyDescent="0.25">
      <c r="C121" s="352"/>
      <c r="E121" s="384"/>
      <c r="G121" s="949"/>
      <c r="H121" s="375"/>
      <c r="I121" s="287"/>
      <c r="J121" s="293"/>
      <c r="K121" s="274"/>
      <c r="N121" s="352"/>
      <c r="O121" s="352"/>
      <c r="P121" s="176"/>
      <c r="T121" s="95"/>
      <c r="V121" s="313"/>
      <c r="W121" s="276"/>
      <c r="X121" s="96"/>
      <c r="Y121" s="269"/>
      <c r="AA121" s="270"/>
      <c r="AB121" s="273"/>
      <c r="AF121" s="357"/>
      <c r="BG121" s="357"/>
    </row>
    <row r="122" spans="3:59" s="354" customFormat="1" ht="69" customHeight="1" x14ac:dyDescent="0.25">
      <c r="C122" s="352"/>
      <c r="E122" s="384"/>
      <c r="G122" s="949"/>
      <c r="H122" s="375"/>
      <c r="I122" s="287"/>
      <c r="J122" s="284"/>
      <c r="K122" s="274"/>
      <c r="N122" s="352"/>
      <c r="O122" s="352"/>
      <c r="P122" s="176"/>
      <c r="T122" s="95"/>
      <c r="V122" s="313"/>
      <c r="W122" s="276"/>
      <c r="X122" s="96"/>
      <c r="Y122" s="269"/>
      <c r="AA122" s="270"/>
      <c r="AB122" s="273"/>
      <c r="AF122" s="357"/>
      <c r="BG122" s="357"/>
    </row>
    <row r="123" spans="3:59" s="354" customFormat="1" ht="69" customHeight="1" x14ac:dyDescent="0.25">
      <c r="C123" s="352"/>
      <c r="E123" s="384"/>
      <c r="G123" s="949"/>
      <c r="H123" s="375"/>
      <c r="I123" s="287"/>
      <c r="J123" s="293"/>
      <c r="K123" s="274"/>
      <c r="N123" s="352"/>
      <c r="O123" s="352"/>
      <c r="P123" s="176"/>
      <c r="T123" s="95"/>
      <c r="V123" s="313"/>
      <c r="W123" s="276"/>
      <c r="X123" s="96"/>
      <c r="Y123" s="269"/>
      <c r="AA123" s="270"/>
      <c r="AB123" s="273"/>
      <c r="AF123" s="357"/>
      <c r="BG123" s="357"/>
    </row>
    <row r="124" spans="3:59" s="354" customFormat="1" ht="69" customHeight="1" x14ac:dyDescent="0.2">
      <c r="C124" s="352"/>
      <c r="E124" s="384"/>
      <c r="H124" s="375"/>
      <c r="I124" s="318"/>
      <c r="J124" s="274"/>
      <c r="K124" s="274"/>
      <c r="N124" s="352"/>
      <c r="O124" s="352"/>
      <c r="P124" s="176"/>
      <c r="T124" s="95"/>
      <c r="V124" s="313"/>
      <c r="W124" s="319"/>
      <c r="X124" s="96"/>
      <c r="Y124" s="269"/>
      <c r="AA124" s="270"/>
      <c r="AB124" s="273"/>
      <c r="AF124" s="357"/>
      <c r="BG124" s="357"/>
    </row>
    <row r="125" spans="3:59" s="354" customFormat="1" ht="69" customHeight="1" x14ac:dyDescent="0.25">
      <c r="C125" s="352"/>
      <c r="E125" s="384"/>
      <c r="H125" s="375"/>
      <c r="I125" s="269"/>
      <c r="J125" s="274"/>
      <c r="K125" s="274"/>
      <c r="N125" s="352"/>
      <c r="O125" s="352"/>
      <c r="P125" s="176"/>
      <c r="T125" s="95"/>
      <c r="V125" s="313"/>
      <c r="W125" s="313"/>
      <c r="X125" s="96"/>
      <c r="Y125" s="269"/>
      <c r="AA125" s="270"/>
      <c r="AB125" s="273"/>
      <c r="AF125" s="357"/>
      <c r="BG125" s="357"/>
    </row>
    <row r="126" spans="3:59" s="354" customFormat="1" ht="69" customHeight="1" x14ac:dyDescent="0.25">
      <c r="C126" s="352"/>
      <c r="E126" s="384"/>
      <c r="H126" s="375"/>
      <c r="I126" s="269"/>
      <c r="J126" s="274"/>
      <c r="K126" s="274"/>
      <c r="N126" s="352"/>
      <c r="O126" s="352"/>
      <c r="P126" s="176"/>
      <c r="T126" s="95"/>
      <c r="V126" s="313"/>
      <c r="W126" s="319"/>
      <c r="X126" s="96"/>
      <c r="Y126" s="269"/>
      <c r="AA126" s="270"/>
      <c r="AB126" s="273"/>
      <c r="AF126" s="357"/>
      <c r="BG126" s="357"/>
    </row>
    <row r="127" spans="3:59" s="354" customFormat="1" ht="69" customHeight="1" x14ac:dyDescent="0.25">
      <c r="C127" s="352"/>
      <c r="E127" s="385"/>
      <c r="H127" s="176"/>
      <c r="I127" s="353"/>
      <c r="K127" s="15"/>
      <c r="N127" s="352"/>
      <c r="O127" s="352"/>
      <c r="P127" s="352"/>
      <c r="T127" s="95"/>
      <c r="X127" s="96"/>
      <c r="AA127" s="270"/>
      <c r="AB127" s="273"/>
      <c r="AF127" s="357"/>
      <c r="BG127" s="357"/>
    </row>
    <row r="128" spans="3:59" s="354" customFormat="1" ht="69" customHeight="1" x14ac:dyDescent="0.25">
      <c r="C128" s="352"/>
      <c r="E128" s="385"/>
      <c r="H128" s="176"/>
      <c r="I128" s="353"/>
      <c r="K128" s="15"/>
      <c r="N128" s="352"/>
      <c r="O128" s="352"/>
      <c r="P128" s="352"/>
      <c r="T128" s="95"/>
      <c r="X128" s="96"/>
      <c r="AA128" s="270"/>
      <c r="AB128" s="273"/>
      <c r="AF128" s="357"/>
      <c r="BG128" s="357"/>
    </row>
    <row r="129" spans="3:59" s="354" customFormat="1" ht="69" customHeight="1" x14ac:dyDescent="0.25">
      <c r="C129" s="352"/>
      <c r="E129" s="385"/>
      <c r="H129" s="176"/>
      <c r="I129" s="284"/>
      <c r="K129" s="15"/>
      <c r="N129" s="352"/>
      <c r="O129" s="352"/>
      <c r="P129" s="352"/>
      <c r="T129" s="95"/>
      <c r="X129" s="96"/>
      <c r="AA129" s="270"/>
      <c r="AB129" s="273"/>
      <c r="AF129" s="357"/>
      <c r="BG129" s="357"/>
    </row>
    <row r="130" spans="3:59" s="354" customFormat="1" ht="69" customHeight="1" x14ac:dyDescent="0.25">
      <c r="C130" s="352"/>
      <c r="E130" s="385"/>
      <c r="H130" s="176"/>
      <c r="I130" s="284"/>
      <c r="K130" s="15"/>
      <c r="N130" s="352"/>
      <c r="O130" s="352"/>
      <c r="P130" s="352"/>
      <c r="T130" s="95"/>
      <c r="X130" s="96"/>
      <c r="AA130" s="270"/>
      <c r="AB130" s="273"/>
      <c r="AF130" s="357"/>
      <c r="BG130" s="357"/>
    </row>
    <row r="131" spans="3:59" s="354" customFormat="1" ht="69" customHeight="1" x14ac:dyDescent="0.25">
      <c r="C131" s="352"/>
      <c r="E131" s="385"/>
      <c r="H131" s="176"/>
      <c r="I131" s="284"/>
      <c r="N131" s="352"/>
      <c r="O131" s="352"/>
      <c r="P131" s="352"/>
      <c r="T131" s="95"/>
      <c r="X131" s="96"/>
      <c r="AA131" s="270"/>
      <c r="AB131" s="273"/>
      <c r="AF131" s="357"/>
      <c r="BG131" s="357"/>
    </row>
    <row r="132" spans="3:59" s="354" customFormat="1" ht="69" customHeight="1" x14ac:dyDescent="0.25">
      <c r="C132" s="352"/>
      <c r="E132" s="385"/>
      <c r="H132" s="176"/>
      <c r="I132" s="287"/>
      <c r="N132" s="352"/>
      <c r="O132" s="352"/>
      <c r="P132" s="352"/>
      <c r="T132" s="95"/>
      <c r="X132" s="96"/>
      <c r="AA132" s="270"/>
      <c r="AB132" s="273"/>
      <c r="AF132" s="357"/>
      <c r="BG132" s="357"/>
    </row>
    <row r="133" spans="3:59" s="354" customFormat="1" ht="69" customHeight="1" x14ac:dyDescent="0.25">
      <c r="C133" s="352"/>
      <c r="E133" s="385"/>
      <c r="H133" s="176"/>
      <c r="I133" s="284"/>
      <c r="N133" s="352"/>
      <c r="O133" s="352"/>
      <c r="P133" s="352"/>
      <c r="T133" s="95"/>
      <c r="X133" s="96"/>
      <c r="AA133" s="270"/>
      <c r="AB133" s="273"/>
      <c r="AF133" s="357"/>
      <c r="BG133" s="357"/>
    </row>
    <row r="134" spans="3:59" s="354" customFormat="1" ht="69" customHeight="1" x14ac:dyDescent="0.25">
      <c r="C134" s="352"/>
      <c r="E134" s="385"/>
      <c r="H134" s="380"/>
      <c r="I134" s="284"/>
      <c r="N134" s="352"/>
      <c r="O134" s="352"/>
      <c r="P134" s="352"/>
      <c r="T134" s="95"/>
      <c r="X134" s="96"/>
      <c r="AA134" s="270"/>
      <c r="AB134" s="273"/>
      <c r="AF134" s="357"/>
      <c r="BG134" s="357"/>
    </row>
    <row r="135" spans="3:59" s="354" customFormat="1" ht="69" customHeight="1" x14ac:dyDescent="0.25">
      <c r="C135" s="352"/>
      <c r="E135" s="385"/>
      <c r="H135" s="176"/>
      <c r="I135" s="284"/>
      <c r="N135" s="352"/>
      <c r="O135" s="352"/>
      <c r="P135" s="352"/>
      <c r="T135" s="95"/>
      <c r="X135" s="96"/>
      <c r="AA135" s="270"/>
      <c r="AB135" s="273"/>
      <c r="AF135" s="357"/>
      <c r="BG135" s="357"/>
    </row>
    <row r="136" spans="3:59" s="354" customFormat="1" ht="69" customHeight="1" x14ac:dyDescent="0.25">
      <c r="C136" s="352"/>
      <c r="E136" s="385"/>
      <c r="H136" s="176"/>
      <c r="I136" s="284"/>
      <c r="N136" s="352"/>
      <c r="O136" s="352"/>
      <c r="P136" s="352"/>
      <c r="T136" s="95"/>
      <c r="X136" s="96"/>
      <c r="AA136" s="270"/>
      <c r="AB136" s="273"/>
      <c r="AF136" s="357"/>
      <c r="BG136" s="357"/>
    </row>
    <row r="137" spans="3:59" s="354" customFormat="1" ht="69" customHeight="1" x14ac:dyDescent="0.25">
      <c r="C137" s="352"/>
      <c r="E137" s="385"/>
      <c r="H137" s="176"/>
      <c r="I137" s="284"/>
      <c r="N137" s="352"/>
      <c r="O137" s="352"/>
      <c r="P137" s="352"/>
      <c r="T137" s="95"/>
      <c r="X137" s="96"/>
      <c r="AA137" s="270"/>
      <c r="AB137" s="273"/>
      <c r="AF137" s="357"/>
      <c r="BG137" s="357"/>
    </row>
    <row r="138" spans="3:59" s="354" customFormat="1" ht="69" customHeight="1" x14ac:dyDescent="0.25">
      <c r="C138" s="352"/>
      <c r="E138" s="384"/>
      <c r="H138" s="176"/>
      <c r="I138" s="148"/>
      <c r="N138" s="352"/>
      <c r="O138" s="352"/>
      <c r="P138" s="352"/>
      <c r="T138" s="95"/>
      <c r="X138" s="96"/>
      <c r="AA138" s="270"/>
      <c r="AB138" s="273"/>
      <c r="AF138" s="357"/>
      <c r="BG138" s="357"/>
    </row>
    <row r="139" spans="3:59" s="354" customFormat="1" ht="69" customHeight="1" x14ac:dyDescent="0.25">
      <c r="C139" s="352"/>
      <c r="E139" s="384"/>
      <c r="H139" s="176"/>
      <c r="I139" s="148"/>
      <c r="N139" s="352"/>
      <c r="O139" s="352"/>
      <c r="P139" s="352"/>
      <c r="T139" s="95"/>
      <c r="X139" s="96"/>
      <c r="AA139" s="270"/>
      <c r="AB139" s="273"/>
      <c r="AF139" s="357"/>
      <c r="BG139" s="357"/>
    </row>
    <row r="140" spans="3:59" s="354" customFormat="1" ht="69" customHeight="1" x14ac:dyDescent="0.25">
      <c r="C140" s="352"/>
      <c r="E140" s="384"/>
      <c r="H140" s="176"/>
      <c r="I140" s="284"/>
      <c r="N140" s="352"/>
      <c r="O140" s="352"/>
      <c r="P140" s="352"/>
      <c r="T140" s="95"/>
      <c r="X140" s="96"/>
      <c r="AA140" s="270"/>
      <c r="AB140" s="273"/>
      <c r="AF140" s="357"/>
      <c r="BG140" s="357"/>
    </row>
    <row r="141" spans="3:59" s="354" customFormat="1" ht="69" customHeight="1" x14ac:dyDescent="0.25">
      <c r="C141" s="352"/>
      <c r="E141" s="384"/>
      <c r="H141" s="176"/>
      <c r="I141" s="148"/>
      <c r="N141" s="352"/>
      <c r="O141" s="352"/>
      <c r="P141" s="352"/>
      <c r="T141" s="95"/>
      <c r="X141" s="96"/>
      <c r="AA141" s="270"/>
      <c r="AB141" s="273"/>
      <c r="AF141" s="357"/>
      <c r="BG141" s="357"/>
    </row>
    <row r="142" spans="3:59" s="354" customFormat="1" ht="69" customHeight="1" x14ac:dyDescent="0.25">
      <c r="C142" s="352"/>
      <c r="E142" s="384"/>
      <c r="H142" s="176"/>
      <c r="I142" s="284"/>
      <c r="N142" s="352"/>
      <c r="O142" s="352"/>
      <c r="P142" s="352"/>
      <c r="T142" s="95"/>
      <c r="X142" s="96"/>
      <c r="AA142" s="270"/>
      <c r="AB142" s="273"/>
      <c r="AF142" s="357"/>
      <c r="BG142" s="357"/>
    </row>
    <row r="143" spans="3:59" s="354" customFormat="1" ht="69" customHeight="1" x14ac:dyDescent="0.25">
      <c r="C143" s="352"/>
      <c r="E143" s="384"/>
      <c r="H143" s="176"/>
      <c r="I143" s="148"/>
      <c r="N143" s="352"/>
      <c r="O143" s="352"/>
      <c r="P143" s="352"/>
      <c r="T143" s="95"/>
      <c r="X143" s="96"/>
      <c r="AA143" s="270"/>
      <c r="AB143" s="273"/>
      <c r="AF143" s="357"/>
      <c r="BG143" s="357"/>
    </row>
    <row r="144" spans="3:59" s="354" customFormat="1" ht="69" customHeight="1" x14ac:dyDescent="0.25">
      <c r="C144" s="352"/>
      <c r="E144" s="384"/>
      <c r="H144" s="176"/>
      <c r="I144" s="284"/>
      <c r="N144" s="352"/>
      <c r="O144" s="352"/>
      <c r="P144" s="352"/>
      <c r="T144" s="95"/>
      <c r="X144" s="96"/>
      <c r="AA144" s="270"/>
      <c r="AB144" s="273"/>
      <c r="AF144" s="357"/>
      <c r="BG144" s="357"/>
    </row>
    <row r="145" spans="3:59" s="354" customFormat="1" ht="69" customHeight="1" x14ac:dyDescent="0.25">
      <c r="C145" s="352"/>
      <c r="E145" s="384"/>
      <c r="H145" s="176"/>
      <c r="I145" s="148"/>
      <c r="N145" s="352"/>
      <c r="O145" s="352"/>
      <c r="P145" s="352"/>
      <c r="T145" s="95"/>
      <c r="X145" s="96"/>
      <c r="AA145" s="270"/>
      <c r="AB145" s="273"/>
      <c r="AF145" s="357"/>
      <c r="BG145" s="357"/>
    </row>
    <row r="146" spans="3:59" s="354" customFormat="1" ht="69" customHeight="1" x14ac:dyDescent="0.25">
      <c r="C146" s="352"/>
      <c r="E146" s="384"/>
      <c r="H146" s="176"/>
      <c r="I146" s="148"/>
      <c r="N146" s="352"/>
      <c r="O146" s="352"/>
      <c r="P146" s="352"/>
      <c r="T146" s="95"/>
      <c r="X146" s="96"/>
      <c r="AA146" s="270"/>
      <c r="AB146" s="273"/>
      <c r="AF146" s="357"/>
      <c r="BG146" s="357"/>
    </row>
    <row r="147" spans="3:59" s="354" customFormat="1" ht="69" customHeight="1" x14ac:dyDescent="0.25">
      <c r="C147" s="352"/>
      <c r="E147" s="386"/>
      <c r="H147" s="375"/>
      <c r="I147" s="320"/>
      <c r="J147" s="320"/>
      <c r="K147" s="176"/>
      <c r="L147" s="176"/>
      <c r="M147" s="317"/>
      <c r="N147" s="352"/>
      <c r="O147" s="352"/>
      <c r="P147" s="324"/>
      <c r="T147" s="95"/>
      <c r="V147" s="321"/>
      <c r="W147" s="322"/>
      <c r="X147" s="96"/>
      <c r="Y147" s="269"/>
      <c r="AA147" s="270"/>
      <c r="AB147" s="273"/>
      <c r="AF147" s="357"/>
      <c r="BG147" s="357"/>
    </row>
    <row r="148" spans="3:59" s="354" customFormat="1" ht="69" customHeight="1" x14ac:dyDescent="0.25">
      <c r="C148" s="352"/>
      <c r="E148" s="386"/>
      <c r="G148" s="949"/>
      <c r="H148" s="375"/>
      <c r="I148" s="320"/>
      <c r="J148" s="355"/>
      <c r="K148" s="176"/>
      <c r="L148" s="317"/>
      <c r="M148" s="317"/>
      <c r="N148" s="352"/>
      <c r="O148" s="352"/>
      <c r="P148" s="324"/>
      <c r="T148" s="95"/>
      <c r="W148" s="322"/>
      <c r="X148" s="96"/>
      <c r="Y148" s="269"/>
      <c r="AA148" s="270"/>
      <c r="AB148" s="273"/>
      <c r="AF148" s="357"/>
      <c r="BG148" s="357"/>
    </row>
    <row r="149" spans="3:59" s="354" customFormat="1" ht="69" customHeight="1" x14ac:dyDescent="0.25">
      <c r="C149" s="352"/>
      <c r="E149" s="386"/>
      <c r="G149" s="949"/>
      <c r="H149" s="375"/>
      <c r="I149" s="176"/>
      <c r="J149" s="355"/>
      <c r="K149" s="176"/>
      <c r="L149" s="176"/>
      <c r="M149" s="317"/>
      <c r="N149" s="352"/>
      <c r="O149" s="352"/>
      <c r="P149" s="324"/>
      <c r="T149" s="95"/>
      <c r="W149" s="322"/>
      <c r="X149" s="96"/>
      <c r="Y149" s="269"/>
      <c r="AA149" s="270"/>
      <c r="AB149" s="273"/>
      <c r="AF149" s="357"/>
      <c r="BG149" s="357"/>
    </row>
    <row r="150" spans="3:59" s="354" customFormat="1" ht="69" customHeight="1" x14ac:dyDescent="0.25">
      <c r="C150" s="352"/>
      <c r="E150" s="386"/>
      <c r="G150" s="949"/>
      <c r="H150" s="375"/>
      <c r="I150" s="176"/>
      <c r="J150" s="355"/>
      <c r="K150" s="176"/>
      <c r="L150" s="176"/>
      <c r="M150" s="317"/>
      <c r="N150" s="352"/>
      <c r="O150" s="352"/>
      <c r="P150" s="324"/>
      <c r="T150" s="95"/>
      <c r="W150" s="322"/>
      <c r="X150" s="96"/>
      <c r="Y150" s="269"/>
      <c r="AA150" s="270"/>
      <c r="AB150" s="273"/>
      <c r="AF150" s="357"/>
      <c r="BG150" s="357"/>
    </row>
    <row r="151" spans="3:59" s="354" customFormat="1" ht="69" customHeight="1" x14ac:dyDescent="0.25">
      <c r="C151" s="352"/>
      <c r="E151" s="386"/>
      <c r="H151" s="375"/>
      <c r="I151" s="320"/>
      <c r="J151" s="176"/>
      <c r="K151" s="176"/>
      <c r="L151" s="176"/>
      <c r="M151" s="317"/>
      <c r="N151" s="352"/>
      <c r="O151" s="352"/>
      <c r="P151" s="324"/>
      <c r="T151" s="95"/>
      <c r="W151" s="322"/>
      <c r="X151" s="96"/>
      <c r="Y151" s="269"/>
      <c r="AA151" s="270"/>
      <c r="AB151" s="273"/>
      <c r="AF151" s="357"/>
      <c r="BG151" s="357"/>
    </row>
    <row r="152" spans="3:59" s="354" customFormat="1" ht="69" customHeight="1" x14ac:dyDescent="0.25">
      <c r="C152" s="352"/>
      <c r="E152" s="386"/>
      <c r="H152" s="375"/>
      <c r="I152" s="176"/>
      <c r="J152" s="176"/>
      <c r="K152" s="176"/>
      <c r="L152" s="176"/>
      <c r="M152" s="317"/>
      <c r="N152" s="352"/>
      <c r="O152" s="352"/>
      <c r="P152" s="324"/>
      <c r="T152" s="95"/>
      <c r="W152" s="322"/>
      <c r="X152" s="96"/>
      <c r="Y152" s="269"/>
      <c r="AA152" s="270"/>
      <c r="AB152" s="273"/>
      <c r="AF152" s="357"/>
      <c r="BG152" s="357"/>
    </row>
    <row r="153" spans="3:59" s="354" customFormat="1" ht="69" customHeight="1" x14ac:dyDescent="0.25">
      <c r="C153" s="352"/>
      <c r="E153" s="386"/>
      <c r="H153" s="375"/>
      <c r="I153" s="323"/>
      <c r="J153" s="323"/>
      <c r="K153" s="323"/>
      <c r="L153" s="323"/>
      <c r="M153" s="324"/>
      <c r="N153" s="352"/>
      <c r="O153" s="352"/>
      <c r="P153" s="324"/>
      <c r="T153" s="95"/>
      <c r="W153" s="322"/>
      <c r="X153" s="96"/>
      <c r="Y153" s="269"/>
      <c r="AA153" s="270"/>
      <c r="AB153" s="273"/>
      <c r="AF153" s="357"/>
      <c r="BG153" s="357"/>
    </row>
    <row r="154" spans="3:59" s="354" customFormat="1" ht="69" customHeight="1" x14ac:dyDescent="0.25">
      <c r="C154" s="352"/>
      <c r="E154" s="386"/>
      <c r="H154" s="375"/>
      <c r="I154" s="324"/>
      <c r="J154" s="324"/>
      <c r="K154" s="324"/>
      <c r="L154" s="324"/>
      <c r="M154" s="324"/>
      <c r="N154" s="352"/>
      <c r="O154" s="352"/>
      <c r="P154" s="324"/>
      <c r="T154" s="95"/>
      <c r="W154" s="325"/>
      <c r="X154" s="96"/>
      <c r="Y154" s="269"/>
      <c r="AA154" s="270"/>
      <c r="AB154" s="273"/>
      <c r="AF154" s="357"/>
      <c r="BG154" s="357"/>
    </row>
    <row r="155" spans="3:59" s="354" customFormat="1" ht="69" customHeight="1" x14ac:dyDescent="0.25">
      <c r="C155" s="352"/>
      <c r="E155" s="382"/>
      <c r="H155" s="176"/>
      <c r="I155" s="293"/>
      <c r="N155" s="352"/>
      <c r="O155" s="352"/>
      <c r="P155" s="352"/>
      <c r="T155" s="95"/>
      <c r="X155" s="96"/>
      <c r="Y155" s="274"/>
      <c r="AA155" s="270"/>
      <c r="AB155" s="273"/>
      <c r="AF155" s="357"/>
      <c r="BG155" s="357"/>
    </row>
    <row r="156" spans="3:59" s="354" customFormat="1" ht="69" customHeight="1" x14ac:dyDescent="0.25">
      <c r="C156" s="352"/>
      <c r="E156" s="382"/>
      <c r="H156" s="176"/>
      <c r="I156" s="293"/>
      <c r="N156" s="352"/>
      <c r="O156" s="352"/>
      <c r="P156" s="352"/>
      <c r="T156" s="95"/>
      <c r="X156" s="96"/>
      <c r="Y156" s="274"/>
      <c r="AA156" s="270"/>
      <c r="AB156" s="273"/>
      <c r="AF156" s="357"/>
      <c r="BG156" s="357"/>
    </row>
    <row r="157" spans="3:59" s="354" customFormat="1" ht="69" customHeight="1" x14ac:dyDescent="0.25">
      <c r="C157" s="352"/>
      <c r="E157" s="382"/>
      <c r="H157" s="176"/>
      <c r="I157" s="293"/>
      <c r="N157" s="352"/>
      <c r="O157" s="352"/>
      <c r="P157" s="352"/>
      <c r="T157" s="95"/>
      <c r="X157" s="96"/>
      <c r="Y157" s="274"/>
      <c r="AA157" s="270"/>
      <c r="AB157" s="273"/>
      <c r="AF157" s="357"/>
      <c r="BG157" s="357"/>
    </row>
    <row r="158" spans="3:59" s="354" customFormat="1" ht="69" customHeight="1" x14ac:dyDescent="0.25">
      <c r="C158" s="352"/>
      <c r="E158" s="382"/>
      <c r="H158" s="176"/>
      <c r="I158" s="293"/>
      <c r="N158" s="352"/>
      <c r="O158" s="352"/>
      <c r="P158" s="352"/>
      <c r="T158" s="95"/>
      <c r="X158" s="96"/>
      <c r="Y158" s="274"/>
      <c r="AA158" s="270"/>
      <c r="AB158" s="273"/>
      <c r="AF158" s="357"/>
      <c r="BG158" s="357"/>
    </row>
    <row r="159" spans="3:59" s="354" customFormat="1" ht="69" customHeight="1" x14ac:dyDescent="0.25">
      <c r="C159" s="352"/>
      <c r="E159" s="382"/>
      <c r="H159" s="176"/>
      <c r="I159" s="293"/>
      <c r="N159" s="352"/>
      <c r="O159" s="352"/>
      <c r="P159" s="352"/>
      <c r="T159" s="95"/>
      <c r="X159" s="96"/>
      <c r="Y159" s="326"/>
      <c r="AA159" s="270"/>
      <c r="AB159" s="273"/>
      <c r="AF159" s="357"/>
      <c r="BG159" s="357"/>
    </row>
    <row r="160" spans="3:59" s="354" customFormat="1" ht="69" customHeight="1" x14ac:dyDescent="0.25">
      <c r="C160" s="352"/>
      <c r="E160" s="382"/>
      <c r="H160" s="176"/>
      <c r="I160" s="293"/>
      <c r="N160" s="352"/>
      <c r="O160" s="352"/>
      <c r="P160" s="352"/>
      <c r="T160" s="95"/>
      <c r="X160" s="96"/>
      <c r="Y160" s="274"/>
      <c r="AA160" s="270"/>
      <c r="AB160" s="273"/>
      <c r="AF160" s="357"/>
      <c r="BG160" s="357"/>
    </row>
    <row r="161" spans="3:59" s="354" customFormat="1" ht="69" customHeight="1" x14ac:dyDescent="0.25">
      <c r="C161" s="352"/>
      <c r="E161" s="382"/>
      <c r="H161" s="176"/>
      <c r="I161" s="293"/>
      <c r="N161" s="352"/>
      <c r="O161" s="352"/>
      <c r="P161" s="352"/>
      <c r="T161" s="95"/>
      <c r="X161" s="96"/>
      <c r="Y161" s="274"/>
      <c r="AA161" s="270"/>
      <c r="AB161" s="273"/>
      <c r="AF161" s="357"/>
      <c r="BG161" s="357"/>
    </row>
    <row r="162" spans="3:59" s="354" customFormat="1" ht="69" customHeight="1" x14ac:dyDescent="0.25">
      <c r="C162" s="352"/>
      <c r="E162" s="382"/>
      <c r="H162" s="176"/>
      <c r="I162" s="293"/>
      <c r="N162" s="352"/>
      <c r="O162" s="352"/>
      <c r="P162" s="352"/>
      <c r="T162" s="95"/>
      <c r="X162" s="96"/>
      <c r="Y162" s="274"/>
      <c r="AA162" s="270"/>
      <c r="AB162" s="273"/>
      <c r="AF162" s="357"/>
      <c r="BG162" s="357"/>
    </row>
    <row r="163" spans="3:59" s="354" customFormat="1" ht="69" customHeight="1" x14ac:dyDescent="0.25">
      <c r="C163" s="352"/>
      <c r="E163" s="382"/>
      <c r="H163" s="176"/>
      <c r="I163" s="274"/>
      <c r="N163" s="352"/>
      <c r="O163" s="352"/>
      <c r="P163" s="352"/>
      <c r="T163" s="95"/>
      <c r="X163" s="96"/>
      <c r="Y163" s="274"/>
      <c r="AA163" s="270"/>
      <c r="AB163" s="273"/>
      <c r="AF163" s="357"/>
      <c r="BG163" s="357"/>
    </row>
    <row r="164" spans="3:59" s="354" customFormat="1" ht="69" customHeight="1" x14ac:dyDescent="0.25">
      <c r="C164" s="352"/>
      <c r="E164" s="382"/>
      <c r="H164" s="176"/>
      <c r="I164" s="274"/>
      <c r="N164" s="352"/>
      <c r="O164" s="352"/>
      <c r="P164" s="352"/>
      <c r="T164" s="95"/>
      <c r="X164" s="96"/>
      <c r="Y164" s="274"/>
      <c r="AA164" s="270"/>
      <c r="AB164" s="273"/>
      <c r="AF164" s="357"/>
      <c r="BG164" s="357"/>
    </row>
    <row r="165" spans="3:59" s="354" customFormat="1" ht="69" customHeight="1" x14ac:dyDescent="0.25">
      <c r="C165" s="352"/>
      <c r="E165" s="382"/>
      <c r="H165" s="176"/>
      <c r="I165" s="293"/>
      <c r="N165" s="352"/>
      <c r="O165" s="352"/>
      <c r="P165" s="352"/>
      <c r="T165" s="95"/>
      <c r="X165" s="96"/>
      <c r="Y165" s="274"/>
      <c r="AA165" s="270"/>
      <c r="AB165" s="273"/>
      <c r="AF165" s="357"/>
      <c r="BG165" s="357"/>
    </row>
    <row r="166" spans="3:59" s="354" customFormat="1" ht="69" customHeight="1" x14ac:dyDescent="0.25">
      <c r="C166" s="352"/>
      <c r="E166" s="382"/>
      <c r="H166" s="176"/>
      <c r="I166" s="293"/>
      <c r="N166" s="352"/>
      <c r="O166" s="352"/>
      <c r="P166" s="352"/>
      <c r="T166" s="95"/>
      <c r="X166" s="96"/>
      <c r="Y166" s="274"/>
      <c r="AA166" s="270"/>
      <c r="AB166" s="273"/>
      <c r="AF166" s="357"/>
      <c r="BG166" s="357"/>
    </row>
    <row r="167" spans="3:59" s="354" customFormat="1" ht="69" customHeight="1" x14ac:dyDescent="0.25">
      <c r="C167" s="352"/>
      <c r="E167" s="382"/>
      <c r="H167" s="176"/>
      <c r="I167" s="293"/>
      <c r="N167" s="352"/>
      <c r="O167" s="352"/>
      <c r="P167" s="352"/>
      <c r="T167" s="95"/>
      <c r="X167" s="96"/>
      <c r="Y167" s="274"/>
      <c r="AA167" s="270"/>
      <c r="AB167" s="273"/>
      <c r="AF167" s="357"/>
      <c r="BG167" s="357"/>
    </row>
    <row r="168" spans="3:59" s="354" customFormat="1" ht="69" customHeight="1" x14ac:dyDescent="0.25">
      <c r="C168" s="352"/>
      <c r="E168" s="382"/>
      <c r="H168" s="176"/>
      <c r="I168" s="274"/>
      <c r="N168" s="352"/>
      <c r="O168" s="352"/>
      <c r="P168" s="352"/>
      <c r="T168" s="95"/>
      <c r="X168" s="96"/>
      <c r="Y168" s="274"/>
      <c r="AA168" s="270"/>
      <c r="AB168" s="273"/>
      <c r="AF168" s="357"/>
      <c r="BG168" s="357"/>
    </row>
    <row r="169" spans="3:59" s="354" customFormat="1" ht="69" customHeight="1" x14ac:dyDescent="0.25">
      <c r="C169" s="352"/>
      <c r="E169" s="382"/>
      <c r="H169" s="176"/>
      <c r="I169" s="274"/>
      <c r="N169" s="352"/>
      <c r="O169" s="352"/>
      <c r="P169" s="352"/>
      <c r="T169" s="95"/>
      <c r="X169" s="96"/>
      <c r="Y169" s="274"/>
      <c r="AA169" s="270"/>
      <c r="AB169" s="273"/>
      <c r="AF169" s="357"/>
      <c r="BG169" s="357"/>
    </row>
    <row r="170" spans="3:59" s="354" customFormat="1" ht="69" customHeight="1" x14ac:dyDescent="0.25">
      <c r="C170" s="352"/>
      <c r="E170" s="382"/>
      <c r="H170" s="176"/>
      <c r="I170" s="274"/>
      <c r="N170" s="352"/>
      <c r="O170" s="352"/>
      <c r="P170" s="352"/>
      <c r="T170" s="95"/>
      <c r="X170" s="96"/>
      <c r="Y170" s="274"/>
      <c r="AA170" s="270"/>
      <c r="AB170" s="273"/>
      <c r="AF170" s="357"/>
      <c r="BG170" s="357"/>
    </row>
    <row r="171" spans="3:59" s="354" customFormat="1" ht="69" customHeight="1" x14ac:dyDescent="0.25">
      <c r="C171" s="352"/>
      <c r="E171" s="382"/>
      <c r="H171" s="176"/>
      <c r="I171" s="274"/>
      <c r="N171" s="352"/>
      <c r="O171" s="352"/>
      <c r="P171" s="352"/>
      <c r="T171" s="95"/>
      <c r="X171" s="96"/>
      <c r="Y171" s="315"/>
      <c r="AA171" s="270"/>
      <c r="AB171" s="273"/>
      <c r="AF171" s="357"/>
      <c r="BG171" s="357"/>
    </row>
    <row r="172" spans="3:59" s="354" customFormat="1" ht="69" customHeight="1" x14ac:dyDescent="0.25">
      <c r="C172" s="352"/>
      <c r="E172" s="382"/>
      <c r="H172" s="176"/>
      <c r="I172" s="274"/>
      <c r="N172" s="352"/>
      <c r="O172" s="352"/>
      <c r="P172" s="352"/>
      <c r="T172" s="95"/>
      <c r="X172" s="96"/>
      <c r="Y172" s="274"/>
      <c r="AA172" s="270"/>
      <c r="AB172" s="273"/>
      <c r="AF172" s="357"/>
      <c r="BG172" s="357"/>
    </row>
    <row r="173" spans="3:59" s="354" customFormat="1" ht="69" customHeight="1" x14ac:dyDescent="0.25">
      <c r="C173" s="352"/>
      <c r="E173" s="382"/>
      <c r="H173" s="176"/>
      <c r="I173" s="274"/>
      <c r="N173" s="352"/>
      <c r="O173" s="352"/>
      <c r="P173" s="352"/>
      <c r="T173" s="95"/>
      <c r="X173" s="96"/>
      <c r="Y173" s="274"/>
      <c r="AA173" s="270"/>
      <c r="AB173" s="273"/>
      <c r="AF173" s="357"/>
      <c r="BG173" s="357"/>
    </row>
    <row r="174" spans="3:59" s="354" customFormat="1" ht="69" customHeight="1" x14ac:dyDescent="0.25">
      <c r="C174" s="352"/>
      <c r="E174" s="382"/>
      <c r="H174" s="176"/>
      <c r="I174" s="274"/>
      <c r="N174" s="352"/>
      <c r="O174" s="352"/>
      <c r="P174" s="352"/>
      <c r="T174" s="95"/>
      <c r="X174" s="96"/>
      <c r="Y174" s="274"/>
      <c r="AA174" s="270"/>
      <c r="AB174" s="273"/>
      <c r="AF174" s="357"/>
      <c r="BG174" s="357"/>
    </row>
    <row r="175" spans="3:59" s="354" customFormat="1" ht="69" customHeight="1" x14ac:dyDescent="0.25">
      <c r="C175" s="352"/>
      <c r="E175" s="382"/>
      <c r="H175" s="176"/>
      <c r="I175" s="293"/>
      <c r="N175" s="352"/>
      <c r="O175" s="352"/>
      <c r="P175" s="352"/>
      <c r="T175" s="95"/>
      <c r="X175" s="96"/>
      <c r="Y175" s="269"/>
      <c r="AA175" s="270"/>
      <c r="AB175" s="273"/>
      <c r="AF175" s="357"/>
      <c r="BG175" s="357"/>
    </row>
    <row r="176" spans="3:59" s="354" customFormat="1" ht="69" customHeight="1" x14ac:dyDescent="0.25">
      <c r="C176" s="352"/>
      <c r="E176" s="382"/>
      <c r="H176" s="176"/>
      <c r="I176" s="327"/>
      <c r="N176" s="352"/>
      <c r="O176" s="352"/>
      <c r="P176" s="352"/>
      <c r="T176" s="95"/>
      <c r="X176" s="96"/>
      <c r="Y176" s="314"/>
      <c r="AA176" s="270"/>
      <c r="AB176" s="273"/>
      <c r="AF176" s="357"/>
      <c r="BG176" s="357"/>
    </row>
    <row r="177" spans="3:59" s="354" customFormat="1" ht="69" customHeight="1" x14ac:dyDescent="0.25">
      <c r="C177" s="352"/>
      <c r="E177" s="382"/>
      <c r="H177" s="176"/>
      <c r="I177" s="327"/>
      <c r="N177" s="352"/>
      <c r="O177" s="352"/>
      <c r="P177" s="352"/>
      <c r="T177" s="95"/>
      <c r="X177" s="96"/>
      <c r="Y177" s="269"/>
      <c r="AA177" s="270"/>
      <c r="AB177" s="273"/>
      <c r="AF177" s="357"/>
      <c r="BG177" s="357"/>
    </row>
    <row r="178" spans="3:59" s="354" customFormat="1" ht="69" customHeight="1" x14ac:dyDescent="0.25">
      <c r="C178" s="352"/>
      <c r="E178" s="382"/>
      <c r="H178" s="176"/>
      <c r="I178" s="327"/>
      <c r="N178" s="352"/>
      <c r="O178" s="352"/>
      <c r="P178" s="352"/>
      <c r="T178" s="95"/>
      <c r="X178" s="96"/>
      <c r="Y178" s="269"/>
      <c r="AA178" s="270"/>
      <c r="AB178" s="273"/>
      <c r="AF178" s="357"/>
      <c r="BG178" s="357"/>
    </row>
    <row r="179" spans="3:59" s="354" customFormat="1" ht="69" customHeight="1" x14ac:dyDescent="0.25">
      <c r="C179" s="352"/>
      <c r="E179" s="382"/>
      <c r="H179" s="176"/>
      <c r="I179" s="293"/>
      <c r="N179" s="352"/>
      <c r="O179" s="352"/>
      <c r="P179" s="352"/>
      <c r="T179" s="95"/>
      <c r="X179" s="96"/>
      <c r="Y179" s="269"/>
      <c r="AA179" s="270"/>
      <c r="AB179" s="273"/>
      <c r="AF179" s="357"/>
      <c r="BG179" s="357"/>
    </row>
    <row r="180" spans="3:59" s="354" customFormat="1" ht="69" customHeight="1" x14ac:dyDescent="0.25">
      <c r="C180" s="352"/>
      <c r="E180" s="382"/>
      <c r="H180" s="176"/>
      <c r="I180" s="293"/>
      <c r="N180" s="352"/>
      <c r="O180" s="352"/>
      <c r="P180" s="352"/>
      <c r="T180" s="95"/>
      <c r="X180" s="96"/>
      <c r="Y180" s="269"/>
      <c r="AA180" s="270"/>
      <c r="AB180" s="273"/>
      <c r="AF180" s="357"/>
      <c r="BG180" s="357"/>
    </row>
    <row r="181" spans="3:59" s="354" customFormat="1" ht="69" customHeight="1" x14ac:dyDescent="0.25">
      <c r="C181" s="352"/>
      <c r="E181" s="382"/>
      <c r="H181" s="176"/>
      <c r="I181" s="293"/>
      <c r="N181" s="352"/>
      <c r="O181" s="352"/>
      <c r="P181" s="352"/>
      <c r="T181" s="95"/>
      <c r="X181" s="96"/>
      <c r="Y181" s="269"/>
      <c r="AA181" s="270"/>
      <c r="AB181" s="273"/>
      <c r="AF181" s="357"/>
      <c r="BG181" s="357"/>
    </row>
    <row r="182" spans="3:59" s="354" customFormat="1" ht="69" customHeight="1" x14ac:dyDescent="0.25">
      <c r="C182" s="352"/>
      <c r="E182" s="382"/>
      <c r="H182" s="176"/>
      <c r="I182" s="284"/>
      <c r="N182" s="352"/>
      <c r="O182" s="352"/>
      <c r="P182" s="352"/>
      <c r="T182" s="95"/>
      <c r="X182" s="96"/>
      <c r="Y182" s="269"/>
      <c r="AA182" s="270"/>
      <c r="AB182" s="273"/>
      <c r="AF182" s="357"/>
      <c r="BG182" s="357"/>
    </row>
    <row r="183" spans="3:59" s="354" customFormat="1" ht="69" customHeight="1" x14ac:dyDescent="0.25">
      <c r="C183" s="352"/>
      <c r="E183" s="382"/>
      <c r="H183" s="176"/>
      <c r="I183" s="293"/>
      <c r="N183" s="352"/>
      <c r="O183" s="352"/>
      <c r="P183" s="352"/>
      <c r="T183" s="95"/>
      <c r="X183" s="96"/>
      <c r="Y183" s="269"/>
      <c r="AA183" s="270"/>
      <c r="AB183" s="273"/>
      <c r="AF183" s="357"/>
      <c r="BG183" s="357"/>
    </row>
    <row r="184" spans="3:59" s="354" customFormat="1" ht="69" customHeight="1" x14ac:dyDescent="0.25">
      <c r="C184" s="352"/>
      <c r="E184" s="382"/>
      <c r="H184" s="176"/>
      <c r="I184" s="293"/>
      <c r="N184" s="352"/>
      <c r="O184" s="352"/>
      <c r="P184" s="352"/>
      <c r="T184" s="95"/>
      <c r="X184" s="96"/>
      <c r="Y184" s="269"/>
      <c r="AA184" s="270"/>
      <c r="AB184" s="273"/>
      <c r="AF184" s="357"/>
      <c r="BG184" s="357"/>
    </row>
    <row r="185" spans="3:59" s="354" customFormat="1" ht="69" customHeight="1" x14ac:dyDescent="0.25">
      <c r="C185" s="352"/>
      <c r="E185" s="382"/>
      <c r="H185" s="176"/>
      <c r="I185" s="293"/>
      <c r="N185" s="352"/>
      <c r="O185" s="352"/>
      <c r="P185" s="352"/>
      <c r="T185" s="95"/>
      <c r="X185" s="96"/>
      <c r="Y185" s="269"/>
      <c r="AA185" s="270"/>
      <c r="AB185" s="273"/>
      <c r="AF185" s="357"/>
      <c r="BG185" s="357"/>
    </row>
    <row r="186" spans="3:59" s="354" customFormat="1" ht="69" customHeight="1" x14ac:dyDescent="0.25">
      <c r="C186" s="352"/>
      <c r="E186" s="382"/>
      <c r="H186" s="176"/>
      <c r="I186" s="284"/>
      <c r="N186" s="352"/>
      <c r="O186" s="352"/>
      <c r="P186" s="352"/>
      <c r="T186" s="95"/>
      <c r="X186" s="96"/>
      <c r="Y186" s="287"/>
      <c r="AA186" s="270"/>
      <c r="AB186" s="273"/>
      <c r="AF186" s="357"/>
      <c r="BG186" s="357"/>
    </row>
    <row r="187" spans="3:59" s="354" customFormat="1" ht="69" customHeight="1" x14ac:dyDescent="0.25">
      <c r="C187" s="352"/>
      <c r="E187" s="382"/>
      <c r="H187" s="176"/>
      <c r="I187" s="293"/>
      <c r="N187" s="352"/>
      <c r="O187" s="352"/>
      <c r="P187" s="352"/>
      <c r="T187" s="95"/>
      <c r="X187" s="96"/>
      <c r="Y187" s="314"/>
      <c r="AA187" s="270"/>
      <c r="AB187" s="273"/>
      <c r="AF187" s="357"/>
      <c r="BG187" s="357"/>
    </row>
    <row r="188" spans="3:59" s="354" customFormat="1" ht="69" customHeight="1" x14ac:dyDescent="0.25">
      <c r="C188" s="352"/>
      <c r="E188" s="382"/>
      <c r="H188" s="176"/>
      <c r="I188" s="293"/>
      <c r="N188" s="352"/>
      <c r="O188" s="352"/>
      <c r="P188" s="352"/>
      <c r="T188" s="95"/>
      <c r="X188" s="96"/>
      <c r="Y188" s="287"/>
      <c r="AA188" s="270"/>
      <c r="AB188" s="273"/>
      <c r="AF188" s="357"/>
      <c r="BG188" s="357"/>
    </row>
    <row r="189" spans="3:59" s="354" customFormat="1" ht="69" customHeight="1" x14ac:dyDescent="0.25">
      <c r="C189" s="352"/>
      <c r="E189" s="382"/>
      <c r="H189" s="176"/>
      <c r="I189" s="293"/>
      <c r="N189" s="352"/>
      <c r="O189" s="352"/>
      <c r="P189" s="352"/>
      <c r="T189" s="95"/>
      <c r="X189" s="96"/>
      <c r="Y189" s="269"/>
      <c r="AA189" s="270"/>
      <c r="AB189" s="273"/>
      <c r="AF189" s="357"/>
      <c r="BG189" s="357"/>
    </row>
    <row r="190" spans="3:59" s="354" customFormat="1" ht="69" customHeight="1" x14ac:dyDescent="0.25">
      <c r="C190" s="352"/>
      <c r="E190" s="382"/>
      <c r="H190" s="176"/>
      <c r="I190" s="293"/>
      <c r="N190" s="352"/>
      <c r="O190" s="352"/>
      <c r="P190" s="352"/>
      <c r="T190" s="95"/>
      <c r="X190" s="96"/>
      <c r="Y190" s="269"/>
      <c r="AA190" s="270"/>
      <c r="AB190" s="273"/>
      <c r="AF190" s="357"/>
      <c r="BG190" s="357"/>
    </row>
    <row r="191" spans="3:59" s="354" customFormat="1" ht="69" customHeight="1" x14ac:dyDescent="0.25">
      <c r="C191" s="352"/>
      <c r="E191" s="382"/>
      <c r="H191" s="381"/>
      <c r="I191" s="293"/>
      <c r="N191" s="352"/>
      <c r="O191" s="352"/>
      <c r="P191" s="352"/>
      <c r="T191" s="95"/>
      <c r="X191" s="96"/>
      <c r="Y191" s="269"/>
      <c r="AA191" s="270"/>
      <c r="AB191" s="273"/>
      <c r="AF191" s="357"/>
      <c r="BG191" s="357"/>
    </row>
  </sheetData>
  <autoFilter ref="A3:CX191"/>
  <mergeCells count="72">
    <mergeCell ref="BH1:BK1"/>
    <mergeCell ref="X1:AF1"/>
    <mergeCell ref="AY1:BF1"/>
    <mergeCell ref="Q2:Q3"/>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AY2:AY3"/>
    <mergeCell ref="AZ2:AZ3"/>
    <mergeCell ref="BA2:BA3"/>
    <mergeCell ref="BB2:BB3"/>
    <mergeCell ref="BC2:BC3"/>
    <mergeCell ref="BK2:BK4"/>
    <mergeCell ref="BE2:BE3"/>
    <mergeCell ref="BF2:BF3"/>
    <mergeCell ref="BG2:BG3"/>
    <mergeCell ref="BH2:BH3"/>
    <mergeCell ref="BI2:BI3"/>
    <mergeCell ref="BJ2:BJ3"/>
    <mergeCell ref="G116:G118"/>
    <mergeCell ref="G119:G123"/>
    <mergeCell ref="G148:G150"/>
    <mergeCell ref="E5:E6"/>
    <mergeCell ref="E7:E9"/>
    <mergeCell ref="E10:E12"/>
    <mergeCell ref="E13:E15"/>
  </mergeCells>
  <conditionalFormatting sqref="AC29:AC191">
    <cfRule type="containsText" dxfId="265" priority="134" stopIfTrue="1" operator="containsText" text="EN TERMINO">
      <formula>NOT(ISERROR(SEARCH("EN TERMINO",AC29)))</formula>
    </cfRule>
    <cfRule type="containsText" priority="135" operator="containsText" text="AMARILLO">
      <formula>NOT(ISERROR(SEARCH("AMARILLO",AC29)))</formula>
    </cfRule>
    <cfRule type="containsText" dxfId="264" priority="136" stopIfTrue="1" operator="containsText" text="ALERTA">
      <formula>NOT(ISERROR(SEARCH("ALERTA",AC29)))</formula>
    </cfRule>
    <cfRule type="containsText" dxfId="263" priority="137" stopIfTrue="1" operator="containsText" text="OK">
      <formula>NOT(ISERROR(SEARCH("OK",AC29)))</formula>
    </cfRule>
  </conditionalFormatting>
  <conditionalFormatting sqref="AF60:AF191 AF56:AF58 BG29:BG191 AF59:BF59">
    <cfRule type="containsText" dxfId="262" priority="131" operator="containsText" text="Cumplida">
      <formula>NOT(ISERROR(SEARCH("Cumplida",AF29)))</formula>
    </cfRule>
    <cfRule type="containsText" dxfId="261" priority="132" operator="containsText" text="Pendiente">
      <formula>NOT(ISERROR(SEARCH("Pendiente",AF29)))</formula>
    </cfRule>
    <cfRule type="containsText" dxfId="260" priority="133" operator="containsText" text="Cumplida">
      <formula>NOT(ISERROR(SEARCH("Cumplida",AF29)))</formula>
    </cfRule>
  </conditionalFormatting>
  <conditionalFormatting sqref="AF60:AF191 AF30:AF47 AF49:AF58 BG29:BG191 AF59:BF59">
    <cfRule type="containsText" dxfId="259" priority="130" stopIfTrue="1" operator="containsText" text="CUMPLIDA">
      <formula>NOT(ISERROR(SEARCH("CUMPLIDA",AF29)))</formula>
    </cfRule>
  </conditionalFormatting>
  <conditionalFormatting sqref="AF60:AF191 AF30:AF47 AF49:AF58 BG29:BG191 AF59:BF59">
    <cfRule type="containsText" dxfId="258" priority="129" stopIfTrue="1" operator="containsText" text="INCUMPLIDA">
      <formula>NOT(ISERROR(SEARCH("INCUMPLIDA",AF29)))</formula>
    </cfRule>
  </conditionalFormatting>
  <conditionalFormatting sqref="AF48 AF29:AF30 AF33:AF36 AF42 AF50">
    <cfRule type="containsText" dxfId="257" priority="128" operator="containsText" text="PENDIENTE">
      <formula>NOT(ISERROR(SEARCH("PENDIENTE",AF29)))</formula>
    </cfRule>
  </conditionalFormatting>
  <conditionalFormatting sqref="AC21:AC28">
    <cfRule type="containsText" dxfId="256" priority="124" stopIfTrue="1" operator="containsText" text="EN TERMINO">
      <formula>NOT(ISERROR(SEARCH("EN TERMINO",AC21)))</formula>
    </cfRule>
    <cfRule type="containsText" priority="125" operator="containsText" text="AMARILLO">
      <formula>NOT(ISERROR(SEARCH("AMARILLO",AC21)))</formula>
    </cfRule>
    <cfRule type="containsText" dxfId="255" priority="126" stopIfTrue="1" operator="containsText" text="ALERTA">
      <formula>NOT(ISERROR(SEARCH("ALERTA",AC21)))</formula>
    </cfRule>
    <cfRule type="containsText" dxfId="254" priority="127" stopIfTrue="1" operator="containsText" text="OK">
      <formula>NOT(ISERROR(SEARCH("OK",AC21)))</formula>
    </cfRule>
  </conditionalFormatting>
  <conditionalFormatting sqref="BG21:BG28">
    <cfRule type="containsText" dxfId="253" priority="121" operator="containsText" text="Cumplida">
      <formula>NOT(ISERROR(SEARCH("Cumplida",BG21)))</formula>
    </cfRule>
    <cfRule type="containsText" dxfId="252" priority="122" operator="containsText" text="Pendiente">
      <formula>NOT(ISERROR(SEARCH("Pendiente",BG21)))</formula>
    </cfRule>
    <cfRule type="containsText" dxfId="251" priority="123" operator="containsText" text="Cumplida">
      <formula>NOT(ISERROR(SEARCH("Cumplida",BG21)))</formula>
    </cfRule>
  </conditionalFormatting>
  <conditionalFormatting sqref="AF21:AF28 BG21:BG28">
    <cfRule type="containsText" dxfId="250" priority="120" stopIfTrue="1" operator="containsText" text="CUMPLIDA">
      <formula>NOT(ISERROR(SEARCH("CUMPLIDA",AF21)))</formula>
    </cfRule>
  </conditionalFormatting>
  <conditionalFormatting sqref="AF21:AF28 BG21:BG28">
    <cfRule type="containsText" dxfId="249" priority="119" stopIfTrue="1" operator="containsText" text="INCUMPLIDA">
      <formula>NOT(ISERROR(SEARCH("INCUMPLIDA",AF21)))</formula>
    </cfRule>
  </conditionalFormatting>
  <conditionalFormatting sqref="AF25">
    <cfRule type="containsText" dxfId="248" priority="118" operator="containsText" text="PENDIENTE">
      <formula>NOT(ISERROR(SEARCH("PENDIENTE",AF25)))</formula>
    </cfRule>
  </conditionalFormatting>
  <conditionalFormatting sqref="AC16:AC20">
    <cfRule type="containsText" dxfId="247" priority="95" stopIfTrue="1" operator="containsText" text="EN TERMINO">
      <formula>NOT(ISERROR(SEARCH("EN TERMINO",AC16)))</formula>
    </cfRule>
    <cfRule type="containsText" priority="96" operator="containsText" text="AMARILLO">
      <formula>NOT(ISERROR(SEARCH("AMARILLO",AC16)))</formula>
    </cfRule>
    <cfRule type="containsText" dxfId="246" priority="97" stopIfTrue="1" operator="containsText" text="ALERTA">
      <formula>NOT(ISERROR(SEARCH("ALERTA",AC16)))</formula>
    </cfRule>
    <cfRule type="containsText" dxfId="245" priority="98" stopIfTrue="1" operator="containsText" text="OK">
      <formula>NOT(ISERROR(SEARCH("OK",AC16)))</formula>
    </cfRule>
  </conditionalFormatting>
  <conditionalFormatting sqref="BG16:BG20 AF16:AF20">
    <cfRule type="containsText" dxfId="244" priority="92" operator="containsText" text="Cumplida">
      <formula>NOT(ISERROR(SEARCH("Cumplida",AF16)))</formula>
    </cfRule>
    <cfRule type="containsText" dxfId="243" priority="93" operator="containsText" text="Pendiente">
      <formula>NOT(ISERROR(SEARCH("Pendiente",AF16)))</formula>
    </cfRule>
    <cfRule type="containsText" dxfId="242" priority="94" operator="containsText" text="Cumplida">
      <formula>NOT(ISERROR(SEARCH("Cumplida",AF16)))</formula>
    </cfRule>
  </conditionalFormatting>
  <conditionalFormatting sqref="BG16:BG20 AF16:AF20">
    <cfRule type="containsText" dxfId="241" priority="91" stopIfTrue="1" operator="containsText" text="CUMPLIDA">
      <formula>NOT(ISERROR(SEARCH("CUMPLIDA",AF16)))</formula>
    </cfRule>
  </conditionalFormatting>
  <conditionalFormatting sqref="BG16:BG20 AF16:AF20">
    <cfRule type="containsText" dxfId="240" priority="90" stopIfTrue="1" operator="containsText" text="INCUMPLIDA">
      <formula>NOT(ISERROR(SEARCH("INCUMPLIDA",AF16)))</formula>
    </cfRule>
  </conditionalFormatting>
  <conditionalFormatting sqref="BI5:BI15">
    <cfRule type="containsText" dxfId="239" priority="1" operator="containsText" text="cerrada">
      <formula>NOT(ISERROR(SEARCH("cerrada",BI5)))</formula>
    </cfRule>
    <cfRule type="containsText" dxfId="238" priority="2" operator="containsText" text="cerrado">
      <formula>NOT(ISERROR(SEARCH("cerrado",BI5)))</formula>
    </cfRule>
    <cfRule type="containsText" dxfId="237" priority="3" operator="containsText" text="Abierto">
      <formula>NOT(ISERROR(SEARCH("Abierto",BI5)))</formula>
    </cfRule>
  </conditionalFormatting>
  <conditionalFormatting sqref="AC5:AC15">
    <cfRule type="containsText" dxfId="236" priority="23" stopIfTrue="1" operator="containsText" text="EN TERMINO">
      <formula>NOT(ISERROR(SEARCH("EN TERMINO",AC5)))</formula>
    </cfRule>
    <cfRule type="containsText" priority="24" operator="containsText" text="AMARILLO">
      <formula>NOT(ISERROR(SEARCH("AMARILLO",AC5)))</formula>
    </cfRule>
    <cfRule type="containsText" dxfId="235" priority="25" stopIfTrue="1" operator="containsText" text="ALERTA">
      <formula>NOT(ISERROR(SEARCH("ALERTA",AC5)))</formula>
    </cfRule>
    <cfRule type="containsText" dxfId="234" priority="26" stopIfTrue="1" operator="containsText" text="OK">
      <formula>NOT(ISERROR(SEARCH("OK",AC5)))</formula>
    </cfRule>
  </conditionalFormatting>
  <conditionalFormatting sqref="AF5:AF15 BG5:BG15">
    <cfRule type="containsText" dxfId="233" priority="20" operator="containsText" text="Cumplida">
      <formula>NOT(ISERROR(SEARCH("Cumplida",AF5)))</formula>
    </cfRule>
    <cfRule type="containsText" dxfId="232" priority="21" operator="containsText" text="Pendiente">
      <formula>NOT(ISERROR(SEARCH("Pendiente",AF5)))</formula>
    </cfRule>
    <cfRule type="containsText" dxfId="231" priority="22" operator="containsText" text="Cumplida">
      <formula>NOT(ISERROR(SEARCH("Cumplida",AF5)))</formula>
    </cfRule>
  </conditionalFormatting>
  <conditionalFormatting sqref="AF5:AF15 BG5:BG15">
    <cfRule type="containsText" dxfId="230" priority="19" stopIfTrue="1" operator="containsText" text="CUMPLIDA">
      <formula>NOT(ISERROR(SEARCH("CUMPLIDA",AF5)))</formula>
    </cfRule>
  </conditionalFormatting>
  <conditionalFormatting sqref="AF5:AF15 BG5:BG15">
    <cfRule type="containsText" dxfId="229" priority="18" stopIfTrue="1" operator="containsText" text="INCUMPLIDA">
      <formula>NOT(ISERROR(SEARCH("INCUMPLIDA",AF5)))</formula>
    </cfRule>
  </conditionalFormatting>
  <conditionalFormatting sqref="AC5:AC15">
    <cfRule type="containsText" dxfId="228" priority="14" stopIfTrue="1" operator="containsText" text="EN TERMINO">
      <formula>NOT(ISERROR(SEARCH("EN TERMINO",AC5)))</formula>
    </cfRule>
    <cfRule type="containsText" priority="15" operator="containsText" text="AMARILLO">
      <formula>NOT(ISERROR(SEARCH("AMARILLO",AC5)))</formula>
    </cfRule>
    <cfRule type="containsText" dxfId="227" priority="16" stopIfTrue="1" operator="containsText" text="ALERTA">
      <formula>NOT(ISERROR(SEARCH("ALERTA",AC5)))</formula>
    </cfRule>
    <cfRule type="containsText" dxfId="226" priority="17" stopIfTrue="1" operator="containsText" text="OK">
      <formula>NOT(ISERROR(SEARCH("OK",AC5)))</formula>
    </cfRule>
  </conditionalFormatting>
  <conditionalFormatting sqref="AF5:AF15 BG5:BG15">
    <cfRule type="containsText" dxfId="225" priority="11" operator="containsText" text="Cumplida">
      <formula>NOT(ISERROR(SEARCH("Cumplida",AF5)))</formula>
    </cfRule>
    <cfRule type="containsText" dxfId="224" priority="12" operator="containsText" text="Pendiente">
      <formula>NOT(ISERROR(SEARCH("Pendiente",AF5)))</formula>
    </cfRule>
    <cfRule type="containsText" dxfId="223" priority="13" operator="containsText" text="Cumplida">
      <formula>NOT(ISERROR(SEARCH("Cumplida",AF5)))</formula>
    </cfRule>
  </conditionalFormatting>
  <conditionalFormatting sqref="AF5:AF15 BG5:BG15">
    <cfRule type="containsText" dxfId="222" priority="10" stopIfTrue="1" operator="containsText" text="CUMPLIDA">
      <formula>NOT(ISERROR(SEARCH("CUMPLIDA",AF5)))</formula>
    </cfRule>
  </conditionalFormatting>
  <conditionalFormatting sqref="AF5:AF15 BG5:BG15">
    <cfRule type="containsText" dxfId="221" priority="9" stopIfTrue="1" operator="containsText" text="INCUMPLIDA">
      <formula>NOT(ISERROR(SEARCH("INCUMPLIDA",AF5)))</formula>
    </cfRule>
  </conditionalFormatting>
  <conditionalFormatting sqref="AF5:AF15">
    <cfRule type="containsText" dxfId="220" priority="8" operator="containsText" text="PENDIENTE">
      <formula>NOT(ISERROR(SEARCH("PENDIENTE",AF5)))</formula>
    </cfRule>
  </conditionalFormatting>
  <conditionalFormatting sqref="AF5:AF15">
    <cfRule type="containsText" dxfId="219" priority="7" stopIfTrue="1" operator="containsText" text="PENDIENTE">
      <formula>NOT(ISERROR(SEARCH("PENDIENTE",AF5)))</formula>
    </cfRule>
  </conditionalFormatting>
  <conditionalFormatting sqref="BI5:BI15">
    <cfRule type="containsText" dxfId="218" priority="4" operator="containsText" text="cerrada">
      <formula>NOT(ISERROR(SEARCH("cerrada",BI5)))</formula>
    </cfRule>
    <cfRule type="containsText" dxfId="217" priority="5" operator="containsText" text="cerrado">
      <formula>NOT(ISERROR(SEARCH("cerrado",BI5)))</formula>
    </cfRule>
    <cfRule type="containsText" dxfId="216" priority="6"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21:P51 H16:H20 P5:P15">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I7:I15">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K5:K8">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I5:I6">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formula1>0</formula1>
      <formula2>390</formula2>
    </dataValidation>
    <dataValidation type="list" allowBlank="1" showInputMessage="1" showErrorMessage="1" sqref="N5:N191">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CONSOLIDADO PLANESM</vt:lpstr>
      <vt:lpstr>RESUMEN</vt:lpstr>
      <vt:lpstr>S.GENERAL</vt:lpstr>
      <vt:lpstr>U. BS Y SS</vt:lpstr>
      <vt:lpstr>U.THUMANO</vt:lpstr>
      <vt:lpstr>SISTEMAS</vt:lpstr>
      <vt:lpstr>U.FINANYCONT</vt:lpstr>
      <vt:lpstr>U.APUESTAS</vt:lpstr>
      <vt:lpstr>PLANEACIÓN</vt:lpstr>
      <vt:lpstr>A.CLIENTEYCOMU.</vt:lpstr>
      <vt:lpstr>SIPLAFT</vt:lpstr>
      <vt:lpstr>U.LOTERIAS</vt:lpstr>
      <vt:lpstr>CONSOLIDADOPMA.CALIDAD</vt:lpstr>
      <vt:lpstr>RESUMEN. CALIDAD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Luis Carlos</cp:lastModifiedBy>
  <dcterms:created xsi:type="dcterms:W3CDTF">2019-01-04T19:58:30Z</dcterms:created>
  <dcterms:modified xsi:type="dcterms:W3CDTF">2021-01-19T16:36:13Z</dcterms:modified>
</cp:coreProperties>
</file>